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AJSC\1 Документы компании\Бланки\"/>
    </mc:Choice>
  </mc:AlternateContent>
  <bookViews>
    <workbookView xWindow="0" yWindow="0" windowWidth="13130" windowHeight="4960" activeTab="1"/>
  </bookViews>
  <sheets>
    <sheet name="INSTRUCTIONS" sheetId="7" r:id="rId1"/>
    <sheet name="Application" sheetId="4" r:id="rId2"/>
    <sheet name="Sea-Service" sheetId="1" r:id="rId3"/>
    <sheet name="Cargo-list" sheetId="6" state="hidden" r:id="rId4"/>
    <sheet name="Списки" sheetId="5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4" l="1"/>
  <c r="A75" i="4"/>
  <c r="A74" i="4"/>
  <c r="C74" i="4" s="1"/>
  <c r="A73" i="4"/>
  <c r="C73" i="4" s="1"/>
  <c r="A72" i="4"/>
  <c r="C72" i="4" s="1"/>
  <c r="J17" i="5"/>
  <c r="C4" i="1" l="1"/>
  <c r="C5" i="1"/>
  <c r="C6" i="1"/>
  <c r="C7" i="1"/>
  <c r="C8" i="1"/>
  <c r="C9" i="1"/>
  <c r="A37" i="4" l="1"/>
  <c r="D28" i="5" l="1"/>
  <c r="C3" i="4" s="1"/>
  <c r="E27" i="5" l="1"/>
  <c r="E28" i="5"/>
  <c r="G24" i="5"/>
  <c r="F24" i="5"/>
  <c r="H18" i="4" l="1"/>
  <c r="D2" i="6"/>
  <c r="B11" i="5"/>
  <c r="B10" i="5"/>
  <c r="A89" i="4"/>
  <c r="A85" i="4"/>
  <c r="A81" i="4"/>
  <c r="L6" i="5"/>
  <c r="L5" i="5"/>
  <c r="L4" i="5"/>
  <c r="L3" i="5"/>
  <c r="L2" i="5"/>
  <c r="L1" i="5"/>
  <c r="W3" i="1"/>
  <c r="D3" i="6"/>
  <c r="B12" i="5" l="1"/>
</calcChain>
</file>

<file path=xl/comments1.xml><?xml version="1.0" encoding="utf-8"?>
<comments xmlns="http://schemas.openxmlformats.org/spreadsheetml/2006/main">
  <authors>
    <author>Sams</author>
  </authors>
  <commentList>
    <comment ref="C7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E7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15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16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Год окончания учебного заведения.
(не дата, не период обучения, а ГОД)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Format: YYYY</t>
        </r>
      </text>
    </comment>
    <comment ref="C37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38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54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75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 xml:space="preserve">Please select an option from the dropdown list
</t>
        </r>
        <r>
          <rPr>
            <b/>
            <sz val="9"/>
            <color indexed="25"/>
            <rFont val="Calibri"/>
            <family val="2"/>
            <charset val="204"/>
            <scheme val="minor"/>
          </rPr>
          <t>For Ratings:</t>
        </r>
        <r>
          <rPr>
            <sz val="9"/>
            <color indexed="81"/>
            <rFont val="Calibri"/>
            <family val="2"/>
            <charset val="204"/>
            <scheme val="minor"/>
          </rPr>
          <t xml:space="preserve">  Basic or Advanced
</t>
        </r>
        <r>
          <rPr>
            <b/>
            <sz val="9"/>
            <color indexed="25"/>
            <rFont val="Calibri"/>
            <family val="2"/>
            <charset val="204"/>
            <scheme val="minor"/>
          </rPr>
          <t>For Officers:</t>
        </r>
        <r>
          <rPr>
            <sz val="9"/>
            <color indexed="81"/>
            <rFont val="Calibri"/>
            <family val="2"/>
            <charset val="204"/>
            <scheme val="minor"/>
          </rPr>
          <t xml:space="preserve"> Operational or Management</t>
        </r>
      </text>
    </comment>
    <comment ref="C76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81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85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  <comment ref="C89" authorId="0" shapeId="0">
      <text>
        <r>
          <rPr>
            <sz val="9"/>
            <color indexed="81"/>
            <rFont val="Calibri"/>
            <family val="2"/>
            <charset val="204"/>
            <scheme val="minor"/>
          </rPr>
          <t>Please select an option from the dropdown list</t>
        </r>
      </text>
    </comment>
  </commentList>
</comments>
</file>

<file path=xl/comments2.xml><?xml version="1.0" encoding="utf-8"?>
<comments xmlns="http://schemas.openxmlformats.org/spreadsheetml/2006/main">
  <authors>
    <author>Sams</author>
  </authors>
  <commentList>
    <comment ref="A2" authorId="0" shapeId="0">
      <text>
        <r>
          <rPr>
            <b/>
            <sz val="8"/>
            <color indexed="10"/>
            <rFont val="Tahoma"/>
            <family val="2"/>
            <charset val="204"/>
          </rPr>
          <t xml:space="preserve">
1. </t>
        </r>
        <r>
          <rPr>
            <b/>
            <sz val="10"/>
            <color indexed="10"/>
            <rFont val="Tahoma"/>
            <family val="2"/>
            <charset val="204"/>
          </rPr>
          <t>Заполнение таблицы начинать с нижней строки даными самого старого контракта.</t>
        </r>
        <r>
          <rPr>
            <b/>
            <sz val="8"/>
            <color indexed="10"/>
            <rFont val="Tahoma"/>
            <family val="2"/>
            <charset val="204"/>
          </rPr>
          <t xml:space="preserve">
2. В самой верхней строке - самый свежий контракт.
3. После заполнения самой верхней строки новая пустая строка появится автоматически.</t>
        </r>
      </text>
    </comment>
    <comment ref="J2" authorId="0" shapeId="0">
      <text>
        <r>
          <rPr>
            <b/>
            <sz val="9"/>
            <color indexed="10"/>
            <rFont val="Tahoma"/>
            <family val="2"/>
            <charset val="204"/>
          </rPr>
          <t>Напоминание:
GRT это не DWT</t>
        </r>
      </text>
    </comment>
    <comment ref="K2" authorId="0" shapeId="0">
      <text>
        <r>
          <rPr>
            <b/>
            <sz val="10"/>
            <color indexed="16"/>
            <rFont val="Tahoma"/>
            <family val="2"/>
            <charset val="204"/>
          </rPr>
          <t>SAJSC note:
Engineers and Engine staff should input Maker/Model of ME
e.g.   SULZER 5RTA58</t>
        </r>
      </text>
    </comment>
  </commentList>
</comments>
</file>

<file path=xl/sharedStrings.xml><?xml version="1.0" encoding="utf-8"?>
<sst xmlns="http://schemas.openxmlformats.org/spreadsheetml/2006/main" count="583" uniqueCount="470">
  <si>
    <t>Rank</t>
  </si>
  <si>
    <t>Flag</t>
  </si>
  <si>
    <t>Year built</t>
  </si>
  <si>
    <t>SEA SERVICE :</t>
  </si>
  <si>
    <r>
      <t>Sea Agency JSC</t>
    </r>
    <r>
      <rPr>
        <sz val="16"/>
        <rFont val="Times New Roman"/>
        <family val="1"/>
        <charset val="204"/>
      </rPr>
      <t xml:space="preserve"> </t>
    </r>
  </si>
  <si>
    <t xml:space="preserve">Application Form for Seafarers </t>
  </si>
  <si>
    <t>photo</t>
  </si>
  <si>
    <t>Marital Status:</t>
  </si>
  <si>
    <t>Home Address:</t>
  </si>
  <si>
    <t>Mobile telephone</t>
  </si>
  <si>
    <t>Clothes size</t>
  </si>
  <si>
    <t>Shoes size</t>
  </si>
  <si>
    <t>Hair color</t>
  </si>
  <si>
    <t>Eye color</t>
  </si>
  <si>
    <t>Academic Qualification</t>
  </si>
  <si>
    <t>Travel Passport</t>
  </si>
  <si>
    <t>US visa</t>
  </si>
  <si>
    <t>Ship Handling</t>
  </si>
  <si>
    <t>Marpol/Solas</t>
  </si>
  <si>
    <t>Tanker Certificates</t>
  </si>
  <si>
    <t>Master</t>
  </si>
  <si>
    <t>GC – General Cargo</t>
  </si>
  <si>
    <t>MLP – Multi-Purpose</t>
  </si>
  <si>
    <t>SS – Sail Ship</t>
  </si>
  <si>
    <t>HVL – Heavy Lift Vessel</t>
  </si>
  <si>
    <t>CONT – Container</t>
  </si>
  <si>
    <t>BULK – Bulk Carrier</t>
  </si>
  <si>
    <t xml:space="preserve">RO-RO – Ro-Ro </t>
  </si>
  <si>
    <t xml:space="preserve">TN – Tanker </t>
  </si>
  <si>
    <t>REEF – Reefer</t>
  </si>
  <si>
    <t>Seaman's Book</t>
  </si>
  <si>
    <t>Single</t>
  </si>
  <si>
    <t>Divorced</t>
  </si>
  <si>
    <t>Ship Safety Officer Certificate</t>
  </si>
  <si>
    <t>Seafarer's ID</t>
  </si>
  <si>
    <t>Seaman’s book</t>
  </si>
  <si>
    <t>Marlins test</t>
  </si>
  <si>
    <t>Schengen visa</t>
  </si>
  <si>
    <t>Date of availability</t>
  </si>
  <si>
    <t>Weight, kg</t>
  </si>
  <si>
    <t>Height, cm</t>
  </si>
  <si>
    <t xml:space="preserve"> Seafarer's Documents</t>
  </si>
  <si>
    <t>National Identity/Travel Documents</t>
  </si>
  <si>
    <t>Visas</t>
  </si>
  <si>
    <t>Visa type</t>
  </si>
  <si>
    <t>Medical Certificate</t>
  </si>
  <si>
    <t>ECDIS (National; IMO model course 1.27)</t>
  </si>
  <si>
    <t>Bridge Team &amp; Resource Management</t>
  </si>
  <si>
    <t>Licence, certificates, trainings</t>
  </si>
  <si>
    <t>Grade (if any)</t>
  </si>
  <si>
    <t>Number</t>
  </si>
  <si>
    <t xml:space="preserve">Flag state documents </t>
  </si>
  <si>
    <t>Country</t>
  </si>
  <si>
    <t>Issued</t>
  </si>
  <si>
    <t>Expiry</t>
  </si>
  <si>
    <t>Vessel name</t>
  </si>
  <si>
    <t>Carrying cargo</t>
  </si>
  <si>
    <t>E-mail</t>
  </si>
  <si>
    <t>Skype ID</t>
  </si>
  <si>
    <t>Home telephone</t>
  </si>
  <si>
    <t>LPG</t>
  </si>
  <si>
    <t>LNG</t>
  </si>
  <si>
    <r>
      <t xml:space="preserve">Containment Type e.g. (No.96; </t>
    </r>
    <r>
      <rPr>
        <b/>
        <sz val="7"/>
        <rFont val="Times New Roman"/>
        <family val="1"/>
        <charset val="204"/>
      </rPr>
      <t>MKIII; IHI SPB</t>
    </r>
    <r>
      <rPr>
        <b/>
        <sz val="8"/>
        <rFont val="Times New Roman"/>
        <family val="1"/>
        <charset val="204"/>
      </rPr>
      <t>; Moss)</t>
    </r>
  </si>
  <si>
    <t>Married</t>
  </si>
  <si>
    <t>USCG SS/DD</t>
  </si>
  <si>
    <t>Vetting Inspections</t>
  </si>
  <si>
    <t>ME Type</t>
  </si>
  <si>
    <t>TEUs</t>
  </si>
  <si>
    <t>GRT</t>
  </si>
  <si>
    <t>ME Power (kW)</t>
  </si>
  <si>
    <t>AE Power (kW)</t>
  </si>
  <si>
    <t>Cargo pumps (type)</t>
  </si>
  <si>
    <t>Cargo tanks (number &amp; coating)</t>
  </si>
  <si>
    <t>BMI</t>
  </si>
  <si>
    <t>выраженный дефицит массы тела</t>
  </si>
  <si>
    <t>дефицит массы тела</t>
  </si>
  <si>
    <t>норма</t>
  </si>
  <si>
    <t>избыточная масса тела</t>
  </si>
  <si>
    <t>ожирение 1 степени</t>
  </si>
  <si>
    <t>ожирение 2 степени</t>
  </si>
  <si>
    <t>ожирение 3 степени</t>
  </si>
  <si>
    <t>Graduation year:</t>
  </si>
  <si>
    <t>Working in mix crew the seafarers should be able to communicate in English and be tolerant to different nations onboard!</t>
  </si>
  <si>
    <r>
      <t xml:space="preserve">Language knowledge </t>
    </r>
    <r>
      <rPr>
        <i/>
        <sz val="11"/>
        <rFont val="Times New Roman"/>
        <family val="1"/>
        <charset val="204"/>
      </rPr>
      <t>(tests results)</t>
    </r>
  </si>
  <si>
    <t>Another visa (please indicate)</t>
  </si>
  <si>
    <t>General cargo</t>
  </si>
  <si>
    <t>Container</t>
  </si>
  <si>
    <t>Bulk carrier</t>
  </si>
  <si>
    <t>Oil tanker</t>
  </si>
  <si>
    <t>Chemical tanker</t>
  </si>
  <si>
    <t>Bosun</t>
  </si>
  <si>
    <t>Motorman</t>
  </si>
  <si>
    <t>Cook</t>
  </si>
  <si>
    <t>Steward</t>
  </si>
  <si>
    <t>Heavy lift vessel</t>
  </si>
  <si>
    <t>Reefer</t>
  </si>
  <si>
    <t>LPG carrier</t>
  </si>
  <si>
    <t>LNG carrier</t>
  </si>
  <si>
    <t>Chief Officer</t>
  </si>
  <si>
    <t>2 Officer</t>
  </si>
  <si>
    <t>3 Officer</t>
  </si>
  <si>
    <t>4 Officer</t>
  </si>
  <si>
    <t>Chief Engineer</t>
  </si>
  <si>
    <t>2 Engineer</t>
  </si>
  <si>
    <t>3 Engineer</t>
  </si>
  <si>
    <t>4 Engineer</t>
  </si>
  <si>
    <t>CONT</t>
  </si>
  <si>
    <t>BULK</t>
  </si>
  <si>
    <t>REEF</t>
  </si>
  <si>
    <t>CHTN</t>
  </si>
  <si>
    <t>GC</t>
  </si>
  <si>
    <t>TN</t>
  </si>
  <si>
    <t>HVL</t>
  </si>
  <si>
    <t>COC Endorsement</t>
  </si>
  <si>
    <t>GMDSS Endorsement</t>
  </si>
  <si>
    <t>NoK Mobile telephone</t>
  </si>
  <si>
    <t>Surname:</t>
  </si>
  <si>
    <t>Date of birth:</t>
  </si>
  <si>
    <t>Place of birth:</t>
  </si>
  <si>
    <t>Nearest airport:</t>
  </si>
  <si>
    <t>VI/1</t>
  </si>
  <si>
    <t>VI/2</t>
  </si>
  <si>
    <t>VI/4-1</t>
  </si>
  <si>
    <t>VI/4-2</t>
  </si>
  <si>
    <t>Basic Safety Training (VI/1)</t>
  </si>
  <si>
    <t>Advanced Fire-fighting (VI/3)</t>
  </si>
  <si>
    <t>Medical First Aid (VI/4-1)</t>
  </si>
  <si>
    <t>Medical Care (VI/4-2)</t>
  </si>
  <si>
    <t>II/1</t>
  </si>
  <si>
    <t>II/2</t>
  </si>
  <si>
    <t>III/1</t>
  </si>
  <si>
    <t>III/2</t>
  </si>
  <si>
    <t>вахтенный помощник</t>
  </si>
  <si>
    <t>КМ и СПКМ более 500</t>
  </si>
  <si>
    <t>СМХ и 2МХ более 3000</t>
  </si>
  <si>
    <t>III/3</t>
  </si>
  <si>
    <t>СМХ и 2МХ от 750 до 3000</t>
  </si>
  <si>
    <t>III/4</t>
  </si>
  <si>
    <t>вахтенный моторист</t>
  </si>
  <si>
    <t>квалифицированный моторист</t>
  </si>
  <si>
    <t>III/5</t>
  </si>
  <si>
    <t>IV/2</t>
  </si>
  <si>
    <t>радиоспециалист ГМССБ</t>
  </si>
  <si>
    <t>II/4</t>
  </si>
  <si>
    <t>II/5</t>
  </si>
  <si>
    <t>вахтенный матрос</t>
  </si>
  <si>
    <t>квалифицированный матрос</t>
  </si>
  <si>
    <t>VI/3-1</t>
  </si>
  <si>
    <t>VI/3-2</t>
  </si>
  <si>
    <t>расширенная подготовка по борьбе с пожаром</t>
  </si>
  <si>
    <t>базовая подготовка по борьбе с пожаром</t>
  </si>
  <si>
    <t>первая медицинская помощь</t>
  </si>
  <si>
    <t>медицинский уход</t>
  </si>
  <si>
    <t>специалист по шлюпкам, плотам и дежурным шлюпкам</t>
  </si>
  <si>
    <t>начальная подготовка по выживанию на море</t>
  </si>
  <si>
    <t>РЛТ</t>
  </si>
  <si>
    <t>САРП</t>
  </si>
  <si>
    <t>VI/6-1</t>
  </si>
  <si>
    <t>VI/6-2</t>
  </si>
  <si>
    <t>базовая подготовка по охране судна</t>
  </si>
  <si>
    <t>I/12-4</t>
  </si>
  <si>
    <t>I/12-5</t>
  </si>
  <si>
    <t>ЭКНИС</t>
  </si>
  <si>
    <t>I/12-</t>
  </si>
  <si>
    <t>подготовка для лиц с обязанностями по охране</t>
  </si>
  <si>
    <t>VI/5</t>
  </si>
  <si>
    <t>ship security officer</t>
  </si>
  <si>
    <t>III/6</t>
  </si>
  <si>
    <t>электромеханик</t>
  </si>
  <si>
    <t>электрик</t>
  </si>
  <si>
    <t>III/7</t>
  </si>
  <si>
    <t>Proficiency in fast rescue boats (VI/2-2)</t>
  </si>
  <si>
    <t>Proficiency in survival craft, rescue boats (VI/2-1)</t>
  </si>
  <si>
    <t>Ship Security Officer (VI/5)</t>
  </si>
  <si>
    <t>V/3-1</t>
  </si>
  <si>
    <t>V/3-2</t>
  </si>
  <si>
    <t>начальная подготовка по кодексу МГТ для газовозов</t>
  </si>
  <si>
    <t>расширенная подготовка по кодексу МГТ для газовозов</t>
  </si>
  <si>
    <t>базовая подготовка для танкеров и химовозов</t>
  </si>
  <si>
    <t>расширенная подготовка для танкеров</t>
  </si>
  <si>
    <t>расширенная подготовка для химовозов</t>
  </si>
  <si>
    <t>базовая подготовка для танкеров LG</t>
  </si>
  <si>
    <t>расширенная подготовка для танкеров LG</t>
  </si>
  <si>
    <t>Security-Awareness Training (VI/6.1)</t>
  </si>
  <si>
    <t>Designated Security Duties (VI/6.4)</t>
  </si>
  <si>
    <t>Liquid Cargo &amp; Ballast Operations simulator</t>
  </si>
  <si>
    <t>Incident Investigation</t>
  </si>
  <si>
    <t>ECDIS (Indicate model)</t>
  </si>
  <si>
    <t>Automatic Radar Plotting Aid (ARPA) (I/12.5)</t>
  </si>
  <si>
    <t>Electro-Technical Officer</t>
  </si>
  <si>
    <t>Electro-Technical Rating</t>
  </si>
  <si>
    <t>Refrigeration Officer</t>
  </si>
  <si>
    <t>Refrigeration Rating</t>
  </si>
  <si>
    <t>HAZMAT / Transportation of Dangerous goods</t>
  </si>
  <si>
    <t>HAZMAT / US 49CFR</t>
  </si>
  <si>
    <t>COVID-19 Vaccination</t>
  </si>
  <si>
    <t>Yellow Fever Vaccination (termless)</t>
  </si>
  <si>
    <t>Physical Examination (valid at least 6 months)</t>
  </si>
  <si>
    <r>
      <t>Name of Institute:</t>
    </r>
    <r>
      <rPr>
        <b/>
        <sz val="10"/>
        <color indexed="18"/>
        <rFont val="Times New Roman"/>
        <family val="1"/>
        <charset val="204"/>
      </rPr>
      <t xml:space="preserve">                                                                                                    </t>
    </r>
  </si>
  <si>
    <r>
      <t xml:space="preserve">Qualification:                         </t>
    </r>
    <r>
      <rPr>
        <b/>
        <sz val="10"/>
        <color indexed="18"/>
        <rFont val="Times New Roman"/>
        <family val="1"/>
        <charset val="204"/>
      </rPr>
      <t xml:space="preserve">                                </t>
    </r>
    <r>
      <rPr>
        <b/>
        <sz val="10"/>
        <rFont val="Times New Roman"/>
        <family val="1"/>
        <charset val="204"/>
      </rPr>
      <t xml:space="preserve">       </t>
    </r>
  </si>
  <si>
    <t>Applied for Position / Vessel Type:</t>
  </si>
  <si>
    <t>TOTAL           Y/M/D</t>
  </si>
  <si>
    <t>C/Off</t>
  </si>
  <si>
    <t>C/Eng</t>
  </si>
  <si>
    <t>2/Off</t>
  </si>
  <si>
    <t>3/Off</t>
  </si>
  <si>
    <t>4/Off</t>
  </si>
  <si>
    <t>2/Eng</t>
  </si>
  <si>
    <t>3/Eng</t>
  </si>
  <si>
    <t>4/Eng</t>
  </si>
  <si>
    <t>A/B</t>
  </si>
  <si>
    <t>ETO</t>
  </si>
  <si>
    <t>Ref/Off</t>
  </si>
  <si>
    <t>D/Trainee</t>
  </si>
  <si>
    <t>E/Trainee</t>
  </si>
  <si>
    <t>Ref/Rating</t>
  </si>
  <si>
    <t>ET/Rating</t>
  </si>
  <si>
    <t>Ref instalation Capacity (kJ)</t>
  </si>
  <si>
    <t>Line or Trading area</t>
  </si>
  <si>
    <t>MLP</t>
  </si>
  <si>
    <t>Multi-Purpose</t>
  </si>
  <si>
    <t>RO-RO</t>
  </si>
  <si>
    <t>Ro-Ro</t>
  </si>
  <si>
    <t>OBO</t>
  </si>
  <si>
    <t>Oil/Bulk/Ore carrier</t>
  </si>
  <si>
    <t>FSH</t>
  </si>
  <si>
    <t>Fishing vessel</t>
  </si>
  <si>
    <t>PASS</t>
  </si>
  <si>
    <t>Passenger ship</t>
  </si>
  <si>
    <t>SS</t>
  </si>
  <si>
    <t>Sailing vessel</t>
  </si>
  <si>
    <t>TUG</t>
  </si>
  <si>
    <t>Tug</t>
  </si>
  <si>
    <t>Ethylene</t>
  </si>
  <si>
    <t>Steam or Motor</t>
  </si>
  <si>
    <t>(S or M)</t>
  </si>
  <si>
    <t>Able Seaman</t>
  </si>
  <si>
    <t>Deck Trainee</t>
  </si>
  <si>
    <t>Engine Trainee</t>
  </si>
  <si>
    <t>Bosun/Fitter/Welder Certificate</t>
  </si>
  <si>
    <t>INFORMATION SHEET CHEMICAL/PRODUCT TANKERS</t>
  </si>
  <si>
    <t>Name:</t>
  </si>
  <si>
    <t>Rank:</t>
  </si>
  <si>
    <t>1. Cargoes Carried</t>
  </si>
  <si>
    <t>Petroleum Products</t>
  </si>
  <si>
    <t>Chemical Products cont.</t>
  </si>
  <si>
    <t xml:space="preserve">Gasoil / Diesel oil </t>
  </si>
  <si>
    <t>Vegoils</t>
  </si>
  <si>
    <t>ULSD</t>
  </si>
  <si>
    <t>Crude Palm Oil</t>
  </si>
  <si>
    <t>Gasoline</t>
  </si>
  <si>
    <t>Rapeseed Oil</t>
  </si>
  <si>
    <t>Naphtha</t>
  </si>
  <si>
    <t>Soyabeen Oil</t>
  </si>
  <si>
    <t>Kerosine / Jet fuel</t>
  </si>
  <si>
    <t>Sunflower Oil</t>
  </si>
  <si>
    <t>Fuel Oil</t>
  </si>
  <si>
    <t>Palm steorine</t>
  </si>
  <si>
    <t>Vacum Gasoil</t>
  </si>
  <si>
    <t>Palm Kernel Oil</t>
  </si>
  <si>
    <t>Palm Fatty Acid (FAME, SME etc)</t>
  </si>
  <si>
    <t>Luboils</t>
  </si>
  <si>
    <t>Paraffins</t>
  </si>
  <si>
    <t>Chemical products</t>
  </si>
  <si>
    <t>Slack wax</t>
  </si>
  <si>
    <t>Hexane</t>
  </si>
  <si>
    <r>
      <t xml:space="preserve">Styrene </t>
    </r>
    <r>
      <rPr>
        <b/>
        <i/>
        <sz val="10"/>
        <color indexed="10"/>
        <rFont val="Calibri"/>
        <family val="2"/>
        <charset val="204"/>
      </rPr>
      <t>(Styrene Monomer)</t>
    </r>
  </si>
  <si>
    <t>Cyclohexane</t>
  </si>
  <si>
    <t>Toluene</t>
  </si>
  <si>
    <t>Perchlorethylene</t>
  </si>
  <si>
    <t>Benzene</t>
  </si>
  <si>
    <t>Trichlorethylene</t>
  </si>
  <si>
    <t>Trymethylbenzene</t>
  </si>
  <si>
    <r>
      <t xml:space="preserve">Xylene </t>
    </r>
    <r>
      <rPr>
        <b/>
        <i/>
        <sz val="10"/>
        <color indexed="8"/>
        <rFont val="Calibri"/>
        <family val="2"/>
        <charset val="204"/>
      </rPr>
      <t>(P-xylene)</t>
    </r>
  </si>
  <si>
    <t>MDI / TDI</t>
  </si>
  <si>
    <t>Alcohols and Glycols</t>
  </si>
  <si>
    <t>Ethylene / Methylene Dichloride</t>
  </si>
  <si>
    <t>Methanol</t>
  </si>
  <si>
    <t>Styrene Monomer</t>
  </si>
  <si>
    <t>Ethanol</t>
  </si>
  <si>
    <t>MethylTert-Butyl Ether (MTBE)</t>
  </si>
  <si>
    <t>Iso-Propyl Alcohol (IPA)</t>
  </si>
  <si>
    <t>Butyl Acetate</t>
  </si>
  <si>
    <t>Butyl / Isobutyl Alcohol</t>
  </si>
  <si>
    <t>Acetone</t>
  </si>
  <si>
    <t>2-Ethylhexanol (Octanol )</t>
  </si>
  <si>
    <t xml:space="preserve">Acrylonitrile </t>
  </si>
  <si>
    <t>Mono Ethylene Glycol (MEG)</t>
  </si>
  <si>
    <t>Caustic Soda</t>
  </si>
  <si>
    <t>Molasses</t>
  </si>
  <si>
    <t>Chloroform</t>
  </si>
  <si>
    <t>Acids</t>
  </si>
  <si>
    <t>Phenols</t>
  </si>
  <si>
    <t>Phosphoric</t>
  </si>
  <si>
    <t>Propylene Oxide</t>
  </si>
  <si>
    <t>Sulphiric</t>
  </si>
  <si>
    <t>Vinyl Acetate Monomer (VAM)</t>
  </si>
  <si>
    <t>Acrylic</t>
  </si>
  <si>
    <t>Urea Ammonia Nitrate</t>
  </si>
  <si>
    <t>Acetic</t>
  </si>
  <si>
    <t>Dowanol</t>
  </si>
  <si>
    <t>2. Other Experience</t>
  </si>
  <si>
    <t>Cargo Pumps Experience</t>
  </si>
  <si>
    <t>Tank's coating type experience</t>
  </si>
  <si>
    <t>Deepwell</t>
  </si>
  <si>
    <t>Epoxy</t>
  </si>
  <si>
    <t>Framo</t>
  </si>
  <si>
    <t>Zinc Silicate</t>
  </si>
  <si>
    <t>Marflex ( electrical driven )</t>
  </si>
  <si>
    <t>Marinline</t>
  </si>
  <si>
    <r>
      <t xml:space="preserve">Centrifugal </t>
    </r>
    <r>
      <rPr>
        <b/>
        <i/>
        <sz val="11"/>
        <color indexed="10"/>
        <rFont val="Calibri"/>
        <family val="2"/>
        <charset val="204"/>
      </rPr>
      <t>(elecrtrical driven)</t>
    </r>
  </si>
  <si>
    <t>Stainless Steel</t>
  </si>
  <si>
    <t xml:space="preserve">Screw </t>
  </si>
  <si>
    <t>Tank's passivation Experience</t>
  </si>
  <si>
    <t>Steam Turbine</t>
  </si>
  <si>
    <t>PTT Experience</t>
  </si>
  <si>
    <t>Wall Wash experience</t>
  </si>
  <si>
    <t>Experience of shipment chem.cargoes under nitrogen blanket</t>
  </si>
  <si>
    <t xml:space="preserve">Single Point Moooring (Buoy) Experience </t>
  </si>
  <si>
    <t>VLCC</t>
  </si>
  <si>
    <t>ULCC</t>
  </si>
  <si>
    <t>Aromatics</t>
  </si>
  <si>
    <r>
      <t xml:space="preserve">Parcel Trade Exp. </t>
    </r>
    <r>
      <rPr>
        <sz val="11"/>
        <color indexed="8"/>
        <rFont val="Calibri"/>
        <family val="2"/>
        <charset val="204"/>
      </rPr>
      <t>(</t>
    </r>
    <r>
      <rPr>
        <sz val="8"/>
        <color indexed="8"/>
        <rFont val="Calibri"/>
        <family val="2"/>
        <charset val="204"/>
      </rPr>
      <t>max No.during single voyage</t>
    </r>
    <r>
      <rPr>
        <sz val="11"/>
        <color indexed="8"/>
        <rFont val="Calibri"/>
        <family val="2"/>
        <charset val="204"/>
      </rPr>
      <t>)</t>
    </r>
  </si>
  <si>
    <r>
      <t xml:space="preserve">Vetting Inspections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  <charset val="204"/>
      </rPr>
      <t>(indicate which)</t>
    </r>
  </si>
  <si>
    <r>
      <t xml:space="preserve">CDI inspection </t>
    </r>
    <r>
      <rPr>
        <sz val="8"/>
        <color indexed="8"/>
        <rFont val="Calibri"/>
        <family val="2"/>
        <charset val="204"/>
      </rPr>
      <t>(Indicate date of last inspection)</t>
    </r>
  </si>
  <si>
    <r>
      <t xml:space="preserve">USCG Inspection  </t>
    </r>
    <r>
      <rPr>
        <sz val="8"/>
        <color indexed="8"/>
        <rFont val="Calibri"/>
        <family val="2"/>
        <charset val="204"/>
      </rPr>
      <t>(Indicate date of last inspection)</t>
    </r>
  </si>
  <si>
    <r>
      <t xml:space="preserve">Dry Dock experience </t>
    </r>
    <r>
      <rPr>
        <sz val="8"/>
        <color indexed="8"/>
        <rFont val="Calibri"/>
        <family val="2"/>
        <charset val="204"/>
      </rPr>
      <t>(indicate shipyard)</t>
    </r>
  </si>
  <si>
    <r>
      <t>Shipyard experience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  <charset val="204"/>
      </rPr>
      <t>(delivery of the new buildings)</t>
    </r>
  </si>
  <si>
    <r>
      <t xml:space="preserve">Trading area </t>
    </r>
    <r>
      <rPr>
        <sz val="8"/>
        <color indexed="8"/>
        <rFont val="Calibri"/>
        <family val="2"/>
        <charset val="204"/>
      </rPr>
      <t>(indicate areas)</t>
    </r>
  </si>
  <si>
    <r>
      <t xml:space="preserve">Ice Navigation Experience </t>
    </r>
    <r>
      <rPr>
        <sz val="8"/>
        <color indexed="8"/>
        <rFont val="Calibri"/>
        <family val="2"/>
        <charset val="204"/>
      </rPr>
      <t>(Indicate areas)</t>
    </r>
  </si>
  <si>
    <r>
      <t xml:space="preserve">Ship-to-Ship Experience </t>
    </r>
    <r>
      <rPr>
        <sz val="8"/>
        <color indexed="8"/>
        <rFont val="Calibri"/>
        <family val="2"/>
        <charset val="204"/>
      </rPr>
      <t>(indicate areas)</t>
    </r>
  </si>
  <si>
    <r>
      <t xml:space="preserve">Long term time charters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  <charset val="204"/>
      </rPr>
      <t>(indicate which)</t>
    </r>
  </si>
  <si>
    <r>
      <rPr>
        <sz val="11"/>
        <color indexed="8"/>
        <rFont val="Calibri"/>
        <family val="2"/>
        <charset val="204"/>
      </rPr>
      <t xml:space="preserve">Other: </t>
    </r>
    <r>
      <rPr>
        <i/>
        <sz val="10"/>
        <color indexed="8"/>
        <rFont val="Calibri"/>
        <family val="2"/>
        <charset val="204"/>
      </rPr>
      <t xml:space="preserve"> </t>
    </r>
    <r>
      <rPr>
        <i/>
        <sz val="9"/>
        <color indexed="8"/>
        <rFont val="Calibri"/>
        <family val="2"/>
        <charset val="204"/>
      </rPr>
      <t>Cracked Gas Oil, Base fuel, Base Oils, Alkylate, Reformate, Jet Fuel, different grades of base components for making Naphtha, Crude Oil</t>
    </r>
  </si>
  <si>
    <t>First name:</t>
  </si>
  <si>
    <t>UMS</t>
  </si>
  <si>
    <t>General</t>
  </si>
  <si>
    <t>Restricted</t>
  </si>
  <si>
    <t>AB</t>
  </si>
  <si>
    <t>OOW/Deck</t>
  </si>
  <si>
    <t>OOW/Engine</t>
  </si>
  <si>
    <t>вахтенный механик</t>
  </si>
  <si>
    <t>MOT-2006</t>
  </si>
  <si>
    <t>GMDSS Operator Certificate (IV/2)</t>
  </si>
  <si>
    <t>повар</t>
  </si>
  <si>
    <t>Reefer TEUs</t>
  </si>
  <si>
    <t>Radar Observation &amp; Plotting (ROP) (I/12.4)</t>
  </si>
  <si>
    <t>Crude Oil Washing</t>
  </si>
  <si>
    <t>Inert Gas Systems</t>
  </si>
  <si>
    <t>Vapor Recovery Systems</t>
  </si>
  <si>
    <t>CPT</t>
  </si>
  <si>
    <t>C/O</t>
  </si>
  <si>
    <t>High Voltage</t>
  </si>
  <si>
    <t>Engine Resource Management</t>
  </si>
  <si>
    <t>RT-Flex training (ME, Wartsila)</t>
  </si>
  <si>
    <t>Place of issue</t>
  </si>
  <si>
    <t>Drug / alcohol test</t>
  </si>
  <si>
    <t>FRAMO Special Course</t>
  </si>
  <si>
    <t>Basic</t>
  </si>
  <si>
    <t>Advanced</t>
  </si>
  <si>
    <t>Training for ships operating in Polar waters</t>
  </si>
  <si>
    <t>V/1-1.1</t>
  </si>
  <si>
    <t>V/1-1.3</t>
  </si>
  <si>
    <t>V/1-1.5</t>
  </si>
  <si>
    <t>V/1-2.1</t>
  </si>
  <si>
    <t>V/1-2.3</t>
  </si>
  <si>
    <t>Adv. Oil &amp; Chem</t>
  </si>
  <si>
    <t>Basic Oil &amp; Chem</t>
  </si>
  <si>
    <t>Advanced Oil</t>
  </si>
  <si>
    <t>Advanced Chem</t>
  </si>
  <si>
    <t>Basic LG</t>
  </si>
  <si>
    <t>Advanced LG</t>
  </si>
  <si>
    <t>C/E &gt; 3000</t>
  </si>
  <si>
    <t>2/E &gt; 3000</t>
  </si>
  <si>
    <t>C/E &lt; 3000</t>
  </si>
  <si>
    <t>2/E &lt; 3000</t>
  </si>
  <si>
    <t>Fully Pressured</t>
  </si>
  <si>
    <t>Semi Pressured</t>
  </si>
  <si>
    <t>Fully Ref.</t>
  </si>
  <si>
    <t>Fully Press., Semi Press., Ethylene, Fully Ref</t>
  </si>
  <si>
    <t>Инструкция по заполнению анкеты</t>
  </si>
  <si>
    <r>
      <t xml:space="preserve">После открытия файла, если в вашем приложении Excel установлен высокий уровень безопасности, необходимо </t>
    </r>
    <r>
      <rPr>
        <u/>
        <sz val="10"/>
        <color rgb="FFFF0000"/>
        <rFont val="Arial Cyr"/>
        <charset val="204"/>
      </rPr>
      <t>нажать "Разрешить редактирование"</t>
    </r>
    <r>
      <rPr>
        <sz val="10"/>
        <rFont val="Arial Cyr"/>
        <charset val="204"/>
      </rPr>
      <t xml:space="preserve"> в появившемся сообщении, генерируемом приложением Excel.</t>
    </r>
  </si>
  <si>
    <r>
      <t xml:space="preserve">На листе "Application", </t>
    </r>
    <r>
      <rPr>
        <u/>
        <sz val="10"/>
        <color rgb="FFFF0000"/>
        <rFont val="Arial Cyr"/>
        <charset val="204"/>
      </rPr>
      <t>в строке 7 ввести из выпадающих списков</t>
    </r>
    <r>
      <rPr>
        <sz val="10"/>
        <rFont val="Arial Cyr"/>
        <charset val="204"/>
      </rPr>
      <t xml:space="preserve"> наименование должности и тип судна, на которые претендует Заявитель.</t>
    </r>
  </si>
  <si>
    <t>+7 4232 412932</t>
  </si>
  <si>
    <t>+7 4236 611588</t>
  </si>
  <si>
    <t>Vladivostok,                 tel:</t>
  </si>
  <si>
    <t>Nakhodka,                    tel:</t>
  </si>
  <si>
    <t>St. Petersburg               tel:</t>
  </si>
  <si>
    <t xml:space="preserve">e-mail: </t>
  </si>
  <si>
    <t>На листе "Application" ввести личные данные и реквизиты документов, соответствующих должности и диплому (квалификационному свидетельству), обращая внимание на то, что некоторые из ячеек снабжены выпадающими списками для простоты заполнения бланка. Ниже для примера приводится внешний вид ячеек с выпадающими списками (при выборе ячейки и при нажатии левой кнопкой мыши на ячейке).</t>
  </si>
  <si>
    <t>-</t>
  </si>
  <si>
    <r>
      <t xml:space="preserve">Если в вашем приложении Excel установлен высокий уровень безопасности по работе макросов, необходимо </t>
    </r>
    <r>
      <rPr>
        <u/>
        <sz val="10"/>
        <color rgb="FFFF0000"/>
        <rFont val="Arial Cyr"/>
        <charset val="204"/>
      </rPr>
      <t>нажать "Включить содержимое"</t>
    </r>
    <r>
      <rPr>
        <sz val="10"/>
        <rFont val="Arial Cyr"/>
        <charset val="204"/>
      </rPr>
      <t xml:space="preserve"> в появившемся сообщении, генерируемом приложением Excel.</t>
    </r>
  </si>
  <si>
    <t>Next of Kin Status / Full Name:</t>
  </si>
  <si>
    <t>MSTR</t>
  </si>
  <si>
    <t>CO</t>
  </si>
  <si>
    <t>CO/2O</t>
  </si>
  <si>
    <t>2O</t>
  </si>
  <si>
    <t>2O/3O</t>
  </si>
  <si>
    <t>3O</t>
  </si>
  <si>
    <t>Yes</t>
  </si>
  <si>
    <t>No</t>
  </si>
  <si>
    <t>M/C/2/3</t>
  </si>
  <si>
    <t>M/C/2</t>
  </si>
  <si>
    <t>CO/2/3</t>
  </si>
  <si>
    <t>MSTR/C</t>
  </si>
  <si>
    <t>application@sajsc.ru</t>
  </si>
  <si>
    <r>
      <t xml:space="preserve">На листе "Sea-Service" ввести данные в отношении морского стажа. </t>
    </r>
    <r>
      <rPr>
        <sz val="10"/>
        <color rgb="FFFF0000"/>
        <rFont val="Arial Cyr"/>
        <charset val="204"/>
      </rPr>
      <t>После заполнения самой верхней строки таблицы автоматически добавится новая пустая строка для ввода данных следующего контракта. Записи в таблицу вносить начиная с самой нижней строки в порядке увеличения даты (в нижней сроке - самая старая информация, в верхней - самая свежая). Записи должны охватывать период от 5 до 7 лет (для тех у кого он имеется в таком объеме).</t>
    </r>
  </si>
  <si>
    <t>Wife:</t>
  </si>
  <si>
    <t>Mother:</t>
  </si>
  <si>
    <t>Father:</t>
  </si>
  <si>
    <t>Sister:</t>
  </si>
  <si>
    <t>Son:</t>
  </si>
  <si>
    <t>Daughter:</t>
  </si>
  <si>
    <t>Grandfather:</t>
  </si>
  <si>
    <t>Grandmother:</t>
  </si>
  <si>
    <t>Nephew:</t>
  </si>
  <si>
    <t>Niece:</t>
  </si>
  <si>
    <t>Partner:</t>
  </si>
  <si>
    <t>Acquaintance:</t>
  </si>
  <si>
    <r>
      <t xml:space="preserve">После окончания заполнения анкеты, для сохранения файла и выхода из приложения Excel, на любом открытом листе необходимо нажать в правом верхнем углу на кнопку с символом </t>
    </r>
    <r>
      <rPr>
        <b/>
        <sz val="10"/>
        <rFont val="Arial Cyr"/>
        <charset val="204"/>
      </rPr>
      <t>[Х]</t>
    </r>
    <r>
      <rPr>
        <sz val="10"/>
        <rFont val="Arial Cyr"/>
        <charset val="204"/>
      </rPr>
      <t>.</t>
    </r>
  </si>
  <si>
    <r>
      <rPr>
        <sz val="10"/>
        <color rgb="FFC00000"/>
        <rFont val="Arial Cyr"/>
        <charset val="204"/>
      </rPr>
      <t>Для сохранения нового файла и выхода из приложения Excel</t>
    </r>
    <r>
      <rPr>
        <b/>
        <sz val="10"/>
        <color rgb="FFC00000"/>
        <rFont val="Arial Cyr"/>
        <charset val="204"/>
      </rPr>
      <t xml:space="preserve"> </t>
    </r>
    <r>
      <rPr>
        <sz val="10"/>
        <rFont val="Arial Cyr"/>
        <charset val="204"/>
      </rPr>
      <t>нажать на данном извещении кнопку "YES" / "ДА".</t>
    </r>
  </si>
  <si>
    <r>
      <rPr>
        <sz val="10"/>
        <color rgb="FFC00000"/>
        <rFont val="Arial Cyr"/>
        <charset val="204"/>
      </rPr>
      <t>Для выхода из приложения Excel без сохранения нового файла</t>
    </r>
    <r>
      <rPr>
        <sz val="10"/>
        <rFont val="Arial Cyr"/>
        <charset val="204"/>
      </rPr>
      <t xml:space="preserve"> нажать на данном извещении кнопку "NO" / "НЕТ".</t>
    </r>
  </si>
  <si>
    <r>
      <rPr>
        <sz val="10"/>
        <color rgb="FFC00000"/>
        <rFont val="Arial Cyr"/>
        <charset val="204"/>
      </rPr>
      <t>Для того чтобы прервать сохранение и выход из приложения Excel и продолжить редактирование файла</t>
    </r>
    <r>
      <rPr>
        <sz val="10"/>
        <rFont val="Arial Cyr"/>
        <charset val="204"/>
      </rPr>
      <t xml:space="preserve"> нажать на данном извещении кнопку "CANCEL" / "ОТМЕНА".</t>
    </r>
  </si>
  <si>
    <r>
      <t xml:space="preserve">На листе "Application", нажатием кнопки </t>
    </r>
    <r>
      <rPr>
        <b/>
        <sz val="10"/>
        <color rgb="FFC00000"/>
        <rFont val="Arial Cyr"/>
        <charset val="204"/>
      </rPr>
      <t>"Insert Photo"</t>
    </r>
    <r>
      <rPr>
        <sz val="10"/>
        <rFont val="Arial Cyr"/>
        <charset val="204"/>
      </rPr>
      <t xml:space="preserve"> выберите на своем компьютере фотографию. Подтвердив вставку фотография автоматически будет размещена на листе в отведенном для этого месте.</t>
    </r>
  </si>
  <si>
    <t>Отправить в SAJSC новый файл с анкетой, сохраненный под именем как описано в п. 8 данной инструкции.</t>
  </si>
  <si>
    <t>Далее появится извещение о полном названии нового файла с анкетой и месте его сохранения на компьютере. Приложение Excel запросит вас определить действие по сохранению файла и завершению работы.</t>
  </si>
  <si>
    <r>
      <rPr>
        <b/>
        <sz val="12"/>
        <color rgb="FFC00000"/>
        <rFont val="Arial Cyr"/>
        <charset val="204"/>
      </rPr>
      <t>Новый файл с вашей анкетой будет сохранен на рабочем столе вашего компьютера</t>
    </r>
    <r>
      <rPr>
        <sz val="10"/>
        <rFont val="Arial Cyr"/>
        <charset val="204"/>
      </rPr>
      <t xml:space="preserve"> под именем содержащим: "SAJSC", ваш тип судна, должность, фамилию и имя.
(Пример имени файла: SAJSC CONT C.Off Pupkin Vasily)</t>
    </r>
  </si>
  <si>
    <t>Brother:</t>
  </si>
  <si>
    <t xml:space="preserve">Name of the Owner or Manager </t>
  </si>
  <si>
    <t>Fitter</t>
  </si>
  <si>
    <t>Welder</t>
  </si>
  <si>
    <t>ICEBR</t>
  </si>
  <si>
    <t>Icebreaker</t>
  </si>
  <si>
    <t>Research vessel</t>
  </si>
  <si>
    <t>RSCH</t>
  </si>
  <si>
    <t>ICEBR - Icebreaker</t>
  </si>
  <si>
    <t>Desired Salary:</t>
  </si>
  <si>
    <t>USD</t>
  </si>
  <si>
    <r>
      <t xml:space="preserve">Onboard period
</t>
    </r>
    <r>
      <rPr>
        <b/>
        <i/>
        <sz val="10"/>
        <color rgb="FFFF0000"/>
        <rFont val="Times New Roman"/>
        <family val="1"/>
        <charset val="204"/>
      </rPr>
      <t>recent contract on top line
oldest contract on bottom line</t>
    </r>
  </si>
  <si>
    <t>Pipelayer</t>
  </si>
  <si>
    <t>PIPE</t>
  </si>
  <si>
    <t>* Please use  following abbreviations for vessel type form the dropdown list:</t>
  </si>
  <si>
    <t>Pumpman</t>
  </si>
  <si>
    <t>Other:</t>
  </si>
  <si>
    <t>Application SAJSC general.xlsm</t>
  </si>
  <si>
    <t>Absent</t>
  </si>
  <si>
    <t>Квалификационный документ отсутствует</t>
  </si>
  <si>
    <t>Deck Watch Rating</t>
  </si>
  <si>
    <t>Engine Watch Rating</t>
  </si>
  <si>
    <t>DW/Rating</t>
  </si>
  <si>
    <t>EW/Rating</t>
  </si>
  <si>
    <t>C:\Users\SAJSC\1 Документы компании\Бланки\Application SAJSC general.xlsm</t>
  </si>
  <si>
    <t>CES 6.0</t>
  </si>
  <si>
    <t>PIPE – PIPE Layer</t>
  </si>
  <si>
    <t>PASS – Passenger Ship</t>
  </si>
  <si>
    <t>RSCH - Research Vessel</t>
  </si>
  <si>
    <t xml:space="preserve">FSH – Fishing Ship </t>
  </si>
  <si>
    <t>LPG/LNG - GAS Carrier</t>
  </si>
  <si>
    <t>CHTN – Chemical Tanker</t>
  </si>
  <si>
    <t>Management</t>
  </si>
  <si>
    <t>Operational</t>
  </si>
  <si>
    <t>Widower</t>
  </si>
  <si>
    <r>
      <rPr>
        <b/>
        <sz val="6"/>
        <color indexed="8"/>
        <rFont val="Calibri"/>
        <family val="2"/>
        <charset val="204"/>
      </rPr>
      <t>*</t>
    </r>
    <r>
      <rPr>
        <b/>
        <sz val="11"/>
        <color indexed="8"/>
        <rFont val="Calibri"/>
        <family val="2"/>
      </rPr>
      <t>Yes/No</t>
    </r>
  </si>
  <si>
    <t>Vessel Type*</t>
  </si>
  <si>
    <t>Некоторые ячейки содержат примечания поясняющие правила их заполнения. Убедительная просьба читать данные примечания.</t>
  </si>
  <si>
    <t>Возникающие вопросы по работе с анкетой можно задать по тел. +79532257657 (Иванов Анатолий Анатольевич), желательно в рабочие офисные часы (GMT +10), либо на адрес application@sajsc.ru.</t>
  </si>
  <si>
    <t>DRGR</t>
  </si>
  <si>
    <t>Dradger</t>
  </si>
  <si>
    <t>DRGR - Dradger</t>
  </si>
  <si>
    <t>FROM
Date</t>
  </si>
  <si>
    <t>UP TO
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</si>
</sst>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%"/>
  </numFmts>
  <fonts count="7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18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0.5"/>
      <color theme="7" tint="-0.499984740745262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</font>
    <font>
      <sz val="11"/>
      <name val="Arial Cyr"/>
      <charset val="204"/>
    </font>
    <font>
      <b/>
      <sz val="10"/>
      <color indexed="16"/>
      <name val="Tahoma"/>
      <family val="2"/>
      <charset val="204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Calibri"/>
      <family val="2"/>
      <charset val="204"/>
    </font>
    <font>
      <b/>
      <i/>
      <sz val="10"/>
      <color indexed="10"/>
      <name val="Calibri"/>
      <family val="2"/>
      <charset val="204"/>
    </font>
    <font>
      <sz val="10"/>
      <color indexed="8"/>
      <name val="Verdana"/>
      <family val="2"/>
    </font>
    <font>
      <b/>
      <i/>
      <sz val="10"/>
      <color indexed="8"/>
      <name val="Calibri"/>
      <family val="2"/>
      <charset val="204"/>
    </font>
    <font>
      <i/>
      <sz val="10"/>
      <color indexed="8"/>
      <name val="Verdana"/>
      <family val="2"/>
    </font>
    <font>
      <b/>
      <i/>
      <sz val="11"/>
      <color indexed="10"/>
      <name val="Calibri"/>
      <family val="2"/>
      <charset val="204"/>
    </font>
    <font>
      <b/>
      <sz val="8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rgb="FF00008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b/>
      <i/>
      <sz val="10"/>
      <color rgb="FF00008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C00000"/>
      <name val="Arial Cyr"/>
      <charset val="204"/>
    </font>
    <font>
      <sz val="9"/>
      <color theme="1"/>
      <name val="Arial"/>
      <family val="2"/>
      <charset val="204"/>
    </font>
    <font>
      <u/>
      <sz val="10"/>
      <color rgb="FFFF0000"/>
      <name val="Arial Cyr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i/>
      <sz val="10"/>
      <color rgb="FFFF0000"/>
      <name val="Times New Roman"/>
      <family val="1"/>
      <charset val="204"/>
    </font>
    <font>
      <b/>
      <sz val="9"/>
      <color rgb="FF000080"/>
      <name val="Times New Roman"/>
      <family val="1"/>
      <charset val="204"/>
    </font>
    <font>
      <sz val="9"/>
      <color indexed="81"/>
      <name val="Calibri"/>
      <family val="2"/>
      <charset val="204"/>
      <scheme val="minor"/>
    </font>
    <font>
      <u/>
      <sz val="9"/>
      <color indexed="12"/>
      <name val="Arial Cyr"/>
      <charset val="204"/>
    </font>
    <font>
      <b/>
      <sz val="9"/>
      <color rgb="FFC00000"/>
      <name val="Arial"/>
      <family val="2"/>
      <charset val="204"/>
    </font>
    <font>
      <b/>
      <sz val="12"/>
      <color rgb="FFC00000"/>
      <name val="Arial Cyr"/>
      <charset val="204"/>
    </font>
    <font>
      <u/>
      <sz val="9"/>
      <color rgb="FF000080"/>
      <name val="Times New Roman"/>
      <family val="1"/>
      <charset val="204"/>
    </font>
    <font>
      <b/>
      <sz val="8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indexed="25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6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CE8FE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454">
    <xf numFmtId="0" fontId="0" fillId="0" borderId="0" xfId="0"/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6" fillId="4" borderId="2" xfId="0" applyFont="1" applyFill="1" applyBorder="1" applyAlignment="1" applyProtection="1">
      <alignment horizontal="center"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Protection="1">
      <protection hidden="1"/>
    </xf>
    <xf numFmtId="49" fontId="25" fillId="2" borderId="2" xfId="0" applyNumberFormat="1" applyFont="1" applyFill="1" applyBorder="1" applyAlignment="1" applyProtection="1">
      <alignment horizontal="left" vertical="center"/>
      <protection locked="0"/>
    </xf>
    <xf numFmtId="49" fontId="25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hidden="1"/>
    </xf>
    <xf numFmtId="0" fontId="1" fillId="3" borderId="39" xfId="0" applyFont="1" applyFill="1" applyBorder="1" applyAlignment="1" applyProtection="1">
      <alignment horizontal="center" vertical="center" wrapText="1"/>
      <protection hidden="1"/>
    </xf>
    <xf numFmtId="0" fontId="3" fillId="3" borderId="45" xfId="0" applyFont="1" applyFill="1" applyBorder="1" applyAlignment="1" applyProtection="1">
      <alignment horizontal="right" vertical="center" wrapText="1"/>
      <protection hidden="1"/>
    </xf>
    <xf numFmtId="0" fontId="3" fillId="3" borderId="48" xfId="0" applyFont="1" applyFill="1" applyBorder="1" applyAlignment="1" applyProtection="1">
      <alignment horizontal="right" vertical="center" wrapText="1"/>
      <protection hidden="1"/>
    </xf>
    <xf numFmtId="0" fontId="17" fillId="3" borderId="48" xfId="0" applyFont="1" applyFill="1" applyBorder="1" applyAlignment="1" applyProtection="1">
      <alignment horizontal="righ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16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2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5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4" xfId="0" applyBorder="1" applyProtection="1">
      <protection hidden="1"/>
    </xf>
    <xf numFmtId="0" fontId="0" fillId="0" borderId="27" xfId="0" applyBorder="1" applyProtection="1"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9" fillId="0" borderId="69" xfId="0" applyFont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10" fillId="4" borderId="2" xfId="0" applyFont="1" applyFill="1" applyBorder="1" applyAlignment="1" applyProtection="1">
      <alignment horizontal="center" vertical="top" wrapText="1"/>
      <protection hidden="1"/>
    </xf>
    <xf numFmtId="49" fontId="0" fillId="6" borderId="24" xfId="0" applyNumberFormat="1" applyFont="1" applyFill="1" applyBorder="1" applyProtection="1">
      <protection hidden="1"/>
    </xf>
    <xf numFmtId="49" fontId="0" fillId="6" borderId="27" xfId="0" applyNumberFormat="1" applyFont="1" applyFill="1" applyBorder="1" applyProtection="1">
      <protection hidden="1"/>
    </xf>
    <xf numFmtId="49" fontId="0" fillId="7" borderId="22" xfId="0" applyNumberFormat="1" applyFont="1" applyFill="1" applyBorder="1" applyProtection="1">
      <protection hidden="1"/>
    </xf>
    <xf numFmtId="49" fontId="0" fillId="8" borderId="24" xfId="0" applyNumberFormat="1" applyFont="1" applyFill="1" applyBorder="1" applyProtection="1">
      <protection hidden="1"/>
    </xf>
    <xf numFmtId="49" fontId="0" fillId="9" borderId="24" xfId="0" applyNumberFormat="1" applyFont="1" applyFill="1" applyBorder="1" applyProtection="1">
      <protection hidden="1"/>
    </xf>
    <xf numFmtId="49" fontId="0" fillId="10" borderId="24" xfId="0" applyNumberFormat="1" applyFont="1" applyFill="1" applyBorder="1" applyProtection="1"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1" xfId="0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left"/>
      <protection hidden="1"/>
    </xf>
    <xf numFmtId="0" fontId="0" fillId="0" borderId="22" xfId="0" applyBorder="1" applyProtection="1"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4" xfId="0" applyFont="1" applyFill="1" applyBorder="1" applyProtection="1"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27" xfId="0" applyFont="1" applyFill="1" applyBorder="1" applyProtection="1">
      <protection hidden="1"/>
    </xf>
    <xf numFmtId="0" fontId="0" fillId="5" borderId="27" xfId="0" applyFont="1" applyFill="1" applyBorder="1" applyProtection="1">
      <protection hidden="1"/>
    </xf>
    <xf numFmtId="49" fontId="0" fillId="8" borderId="0" xfId="0" applyNumberFormat="1" applyFont="1" applyFill="1" applyBorder="1" applyProtection="1">
      <protection hidden="1"/>
    </xf>
    <xf numFmtId="0" fontId="0" fillId="0" borderId="21" xfId="0" applyBorder="1" applyAlignment="1" applyProtection="1">
      <alignment horizontal="right"/>
      <protection hidden="1"/>
    </xf>
    <xf numFmtId="0" fontId="0" fillId="0" borderId="22" xfId="0" applyFont="1" applyFill="1" applyBorder="1" applyProtection="1"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16" fillId="3" borderId="52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24" xfId="0" applyFont="1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14" fontId="46" fillId="0" borderId="33" xfId="0" applyNumberFormat="1" applyFont="1" applyBorder="1" applyAlignment="1" applyProtection="1">
      <alignment horizontal="center" vertical="center" wrapText="1"/>
      <protection locked="0"/>
    </xf>
    <xf numFmtId="14" fontId="46" fillId="0" borderId="34" xfId="0" applyNumberFormat="1" applyFont="1" applyBorder="1" applyAlignment="1" applyProtection="1">
      <alignment horizontal="center" vertical="center" wrapText="1"/>
      <protection locked="0"/>
    </xf>
    <xf numFmtId="14" fontId="46" fillId="0" borderId="41" xfId="0" applyNumberFormat="1" applyFont="1" applyBorder="1" applyAlignment="1" applyProtection="1">
      <alignment horizontal="center" vertical="center" wrapText="1"/>
      <protection locked="0"/>
    </xf>
    <xf numFmtId="14" fontId="46" fillId="0" borderId="42" xfId="0" applyNumberFormat="1" applyFont="1" applyBorder="1" applyAlignment="1" applyProtection="1">
      <alignment horizontal="center" vertical="center" wrapText="1"/>
      <protection locked="0"/>
    </xf>
    <xf numFmtId="0" fontId="46" fillId="0" borderId="44" xfId="0" applyNumberFormat="1" applyFont="1" applyBorder="1" applyAlignment="1" applyProtection="1">
      <alignment horizontal="center" vertical="center"/>
      <protection locked="0"/>
    </xf>
    <xf numFmtId="0" fontId="46" fillId="0" borderId="34" xfId="0" applyNumberFormat="1" applyFont="1" applyBorder="1" applyAlignment="1" applyProtection="1">
      <alignment horizontal="center" vertical="center"/>
      <protection locked="0"/>
    </xf>
    <xf numFmtId="49" fontId="46" fillId="0" borderId="34" xfId="0" applyNumberFormat="1" applyFont="1" applyBorder="1" applyAlignment="1" applyProtection="1">
      <alignment horizontal="center" vertical="center"/>
      <protection locked="0"/>
    </xf>
    <xf numFmtId="2" fontId="46" fillId="0" borderId="42" xfId="0" applyNumberFormat="1" applyFont="1" applyBorder="1" applyAlignment="1" applyProtection="1">
      <alignment horizontal="center" vertical="center"/>
      <protection hidden="1"/>
    </xf>
    <xf numFmtId="165" fontId="46" fillId="0" borderId="20" xfId="0" applyNumberFormat="1" applyFont="1" applyBorder="1" applyAlignment="1" applyProtection="1">
      <alignment horizontal="center" vertical="center" wrapText="1"/>
      <protection locked="0"/>
    </xf>
    <xf numFmtId="0" fontId="46" fillId="0" borderId="50" xfId="0" applyFont="1" applyBorder="1" applyAlignment="1" applyProtection="1">
      <alignment horizontal="center" vertical="center" wrapText="1"/>
      <protection locked="0"/>
    </xf>
    <xf numFmtId="0" fontId="0" fillId="6" borderId="21" xfId="0" applyFill="1" applyBorder="1" applyProtection="1">
      <protection hidden="1"/>
    </xf>
    <xf numFmtId="0" fontId="0" fillId="6" borderId="25" xfId="0" applyFill="1" applyBorder="1" applyProtection="1">
      <protection hidden="1"/>
    </xf>
    <xf numFmtId="49" fontId="5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right" vertical="center" wrapText="1" indent="1"/>
      <protection hidden="1"/>
    </xf>
    <xf numFmtId="0" fontId="1" fillId="3" borderId="35" xfId="0" applyFont="1" applyFill="1" applyBorder="1" applyAlignment="1" applyProtection="1">
      <alignment horizontal="right" vertical="center" wrapText="1" indent="1"/>
      <protection hidden="1"/>
    </xf>
    <xf numFmtId="0" fontId="1" fillId="0" borderId="25" xfId="0" applyFont="1" applyBorder="1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21" xfId="0" applyBorder="1" applyAlignment="1" applyProtection="1">
      <alignment horizontal="center" vertical="top"/>
    </xf>
    <xf numFmtId="0" fontId="0" fillId="0" borderId="22" xfId="0" applyBorder="1" applyAlignment="1" applyProtection="1">
      <alignment vertical="top" wrapText="1"/>
    </xf>
    <xf numFmtId="0" fontId="0" fillId="0" borderId="26" xfId="0" applyBorder="1" applyAlignment="1" applyProtection="1">
      <alignment horizontal="center" vertical="top"/>
    </xf>
    <xf numFmtId="0" fontId="0" fillId="0" borderId="27" xfId="0" applyBorder="1" applyAlignment="1" applyProtection="1">
      <alignment vertical="top"/>
    </xf>
    <xf numFmtId="0" fontId="0" fillId="0" borderId="77" xfId="0" applyBorder="1" applyAlignment="1" applyProtection="1">
      <alignment horizontal="center" vertical="top"/>
    </xf>
    <xf numFmtId="0" fontId="0" fillId="0" borderId="20" xfId="0" applyBorder="1" applyAlignment="1" applyProtection="1">
      <alignment vertical="top" wrapText="1"/>
    </xf>
    <xf numFmtId="0" fontId="0" fillId="0" borderId="21" xfId="0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right" vertical="top" wrapText="1"/>
    </xf>
    <xf numFmtId="0" fontId="0" fillId="0" borderId="24" xfId="0" applyBorder="1" applyAlignment="1" applyProtection="1">
      <alignment vertical="top" wrapText="1"/>
    </xf>
    <xf numFmtId="0" fontId="0" fillId="0" borderId="26" xfId="0" applyBorder="1" applyAlignment="1" applyProtection="1">
      <alignment horizontal="right" wrapText="1"/>
    </xf>
    <xf numFmtId="0" fontId="0" fillId="0" borderId="27" xfId="0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top" wrapText="1"/>
    </xf>
    <xf numFmtId="0" fontId="0" fillId="0" borderId="0" xfId="0" applyAlignment="1" applyProtection="1">
      <protection hidden="1"/>
    </xf>
    <xf numFmtId="0" fontId="12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26" fillId="0" borderId="2" xfId="0" applyFont="1" applyFill="1" applyBorder="1" applyAlignment="1" applyProtection="1">
      <alignment horizontal="left" vertical="center" wrapText="1" indent="1"/>
      <protection hidden="1"/>
    </xf>
    <xf numFmtId="49" fontId="5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78" xfId="0" applyNumberFormat="1" applyFont="1" applyFill="1" applyBorder="1" applyAlignment="1" applyProtection="1">
      <alignment horizontal="right" vertical="center" wrapText="1"/>
      <protection locked="0"/>
    </xf>
    <xf numFmtId="3" fontId="25" fillId="2" borderId="78" xfId="0" applyNumberFormat="1" applyFont="1" applyFill="1" applyBorder="1" applyAlignment="1" applyProtection="1">
      <alignment horizontal="center" vertical="center" wrapText="1"/>
      <protection locked="0"/>
    </xf>
    <xf numFmtId="49" fontId="51" fillId="2" borderId="7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30" fillId="0" borderId="0" xfId="2" applyAlignment="1" applyProtection="1">
      <alignment vertical="center"/>
      <protection hidden="1"/>
    </xf>
    <xf numFmtId="0" fontId="30" fillId="0" borderId="0" xfId="2" applyBorder="1" applyAlignment="1" applyProtection="1">
      <alignment horizontal="right" vertical="center"/>
      <protection hidden="1"/>
    </xf>
    <xf numFmtId="0" fontId="32" fillId="0" borderId="5" xfId="2" applyFont="1" applyBorder="1" applyAlignment="1" applyProtection="1">
      <alignment vertical="center"/>
      <protection hidden="1"/>
    </xf>
    <xf numFmtId="0" fontId="30" fillId="0" borderId="0" xfId="2" applyAlignment="1" applyProtection="1">
      <alignment horizontal="right" vertical="center"/>
      <protection hidden="1"/>
    </xf>
    <xf numFmtId="0" fontId="33" fillId="0" borderId="3" xfId="2" applyFont="1" applyBorder="1" applyAlignment="1" applyProtection="1">
      <alignment horizontal="center" vertical="center"/>
      <protection hidden="1"/>
    </xf>
    <xf numFmtId="0" fontId="30" fillId="0" borderId="0" xfId="2" applyBorder="1" applyAlignment="1" applyProtection="1">
      <alignment vertical="center"/>
      <protection hidden="1"/>
    </xf>
    <xf numFmtId="0" fontId="30" fillId="0" borderId="86" xfId="2" applyBorder="1" applyAlignment="1" applyProtection="1">
      <alignment horizontal="left" vertical="center" indent="1"/>
      <protection hidden="1"/>
    </xf>
    <xf numFmtId="0" fontId="30" fillId="0" borderId="32" xfId="2" applyBorder="1" applyAlignment="1" applyProtection="1">
      <alignment horizontal="left" vertical="center" indent="1"/>
      <protection hidden="1"/>
    </xf>
    <xf numFmtId="0" fontId="35" fillId="0" borderId="32" xfId="2" applyFont="1" applyBorder="1" applyAlignment="1" applyProtection="1">
      <alignment horizontal="left" vertical="center" indent="3"/>
      <protection hidden="1"/>
    </xf>
    <xf numFmtId="0" fontId="36" fillId="0" borderId="54" xfId="2" applyFont="1" applyBorder="1" applyAlignment="1" applyProtection="1">
      <alignment vertical="center" wrapText="1"/>
      <protection hidden="1"/>
    </xf>
    <xf numFmtId="0" fontId="35" fillId="0" borderId="80" xfId="2" applyFont="1" applyBorder="1" applyAlignment="1" applyProtection="1">
      <alignment horizontal="left" vertical="center" indent="3"/>
      <protection hidden="1"/>
    </xf>
    <xf numFmtId="0" fontId="33" fillId="0" borderId="63" xfId="2" applyFont="1" applyBorder="1" applyAlignment="1" applyProtection="1">
      <alignment vertical="center"/>
      <protection hidden="1"/>
    </xf>
    <xf numFmtId="0" fontId="35" fillId="0" borderId="86" xfId="2" applyFont="1" applyBorder="1" applyAlignment="1" applyProtection="1">
      <alignment horizontal="left" vertical="center" indent="3"/>
      <protection hidden="1"/>
    </xf>
    <xf numFmtId="0" fontId="35" fillId="0" borderId="35" xfId="2" applyFont="1" applyBorder="1" applyAlignment="1" applyProtection="1">
      <alignment horizontal="left" vertical="center" indent="3"/>
      <protection hidden="1"/>
    </xf>
    <xf numFmtId="0" fontId="35" fillId="0" borderId="79" xfId="2" applyFont="1" applyBorder="1" applyAlignment="1" applyProtection="1">
      <alignment horizontal="left" vertical="center" indent="3"/>
      <protection hidden="1"/>
    </xf>
    <xf numFmtId="0" fontId="30" fillId="0" borderId="86" xfId="2" applyFont="1" applyBorder="1" applyAlignment="1" applyProtection="1">
      <alignment horizontal="left" vertical="center" indent="1"/>
      <protection hidden="1"/>
    </xf>
    <xf numFmtId="0" fontId="38" fillId="0" borderId="0" xfId="2" applyFont="1" applyAlignment="1" applyProtection="1">
      <alignment vertical="center"/>
      <protection hidden="1"/>
    </xf>
    <xf numFmtId="0" fontId="30" fillId="0" borderId="32" xfId="2" applyFont="1" applyBorder="1" applyAlignment="1" applyProtection="1">
      <alignment horizontal="left" vertical="center" indent="1"/>
      <protection hidden="1"/>
    </xf>
    <xf numFmtId="0" fontId="43" fillId="0" borderId="32" xfId="2" applyFont="1" applyBorder="1" applyAlignment="1" applyProtection="1">
      <alignment horizontal="left" vertical="center" indent="1"/>
      <protection hidden="1"/>
    </xf>
    <xf numFmtId="0" fontId="35" fillId="0" borderId="82" xfId="2" applyFont="1" applyBorder="1" applyAlignment="1" applyProtection="1">
      <alignment horizontal="left" vertical="center" indent="3"/>
      <protection hidden="1"/>
    </xf>
    <xf numFmtId="0" fontId="43" fillId="0" borderId="32" xfId="2" applyFont="1" applyFill="1" applyBorder="1" applyAlignment="1" applyProtection="1">
      <alignment horizontal="left" vertical="center" indent="1"/>
      <protection hidden="1"/>
    </xf>
    <xf numFmtId="0" fontId="40" fillId="0" borderId="0" xfId="2" applyFont="1" applyBorder="1" applyAlignment="1" applyProtection="1">
      <alignment vertical="center"/>
      <protection hidden="1"/>
    </xf>
    <xf numFmtId="0" fontId="43" fillId="0" borderId="54" xfId="2" applyFont="1" applyBorder="1" applyAlignment="1" applyProtection="1">
      <alignment horizontal="left" vertical="center" indent="1"/>
      <protection hidden="1"/>
    </xf>
    <xf numFmtId="0" fontId="35" fillId="0" borderId="54" xfId="2" applyFont="1" applyBorder="1" applyAlignment="1" applyProtection="1">
      <alignment horizontal="left" vertical="center" indent="3"/>
      <protection hidden="1"/>
    </xf>
    <xf numFmtId="0" fontId="34" fillId="0" borderId="0" xfId="2" applyFont="1" applyBorder="1" applyAlignment="1" applyProtection="1">
      <alignment vertical="center"/>
      <protection hidden="1"/>
    </xf>
    <xf numFmtId="0" fontId="30" fillId="0" borderId="79" xfId="2" applyBorder="1" applyAlignment="1" applyProtection="1">
      <alignment horizontal="left" vertical="center" indent="1"/>
      <protection hidden="1"/>
    </xf>
    <xf numFmtId="0" fontId="33" fillId="0" borderId="80" xfId="2" applyFont="1" applyBorder="1" applyAlignment="1" applyProtection="1">
      <alignment vertical="center"/>
      <protection hidden="1"/>
    </xf>
    <xf numFmtId="0" fontId="33" fillId="0" borderId="81" xfId="2" applyFont="1" applyBorder="1" applyAlignment="1" applyProtection="1">
      <alignment vertical="center"/>
      <protection hidden="1"/>
    </xf>
    <xf numFmtId="0" fontId="32" fillId="0" borderId="13" xfId="2" applyFont="1" applyBorder="1" applyAlignment="1" applyProtection="1">
      <alignment vertical="center" wrapText="1"/>
      <protection hidden="1"/>
    </xf>
    <xf numFmtId="0" fontId="33" fillId="0" borderId="13" xfId="2" applyFont="1" applyBorder="1" applyAlignment="1" applyProtection="1">
      <alignment horizontal="left" vertical="center" wrapText="1"/>
      <protection hidden="1"/>
    </xf>
    <xf numFmtId="0" fontId="30" fillId="0" borderId="8" xfId="2" applyBorder="1" applyAlignment="1" applyProtection="1">
      <alignment vertical="center"/>
      <protection hidden="1"/>
    </xf>
    <xf numFmtId="0" fontId="33" fillId="0" borderId="30" xfId="2" applyFont="1" applyBorder="1" applyAlignment="1" applyProtection="1">
      <alignment vertical="center"/>
      <protection hidden="1"/>
    </xf>
    <xf numFmtId="0" fontId="33" fillId="0" borderId="37" xfId="2" applyFont="1" applyBorder="1" applyAlignment="1" applyProtection="1">
      <alignment vertical="center"/>
      <protection hidden="1"/>
    </xf>
    <xf numFmtId="0" fontId="33" fillId="0" borderId="37" xfId="2" applyFont="1" applyFill="1" applyBorder="1" applyAlignment="1" applyProtection="1">
      <alignment vertical="center"/>
      <protection hidden="1"/>
    </xf>
    <xf numFmtId="0" fontId="33" fillId="0" borderId="65" xfId="2" applyFont="1" applyBorder="1" applyAlignment="1" applyProtection="1">
      <alignment vertical="center"/>
      <protection hidden="1"/>
    </xf>
    <xf numFmtId="0" fontId="32" fillId="0" borderId="1" xfId="2" applyFont="1" applyBorder="1" applyAlignment="1" applyProtection="1">
      <alignment horizontal="center" vertical="center"/>
      <protection locked="0"/>
    </xf>
    <xf numFmtId="0" fontId="56" fillId="0" borderId="87" xfId="2" applyFont="1" applyBorder="1" applyAlignment="1" applyProtection="1">
      <alignment horizontal="center" vertical="center"/>
      <protection locked="0"/>
    </xf>
    <xf numFmtId="0" fontId="32" fillId="0" borderId="12" xfId="2" applyFont="1" applyBorder="1" applyAlignment="1" applyProtection="1">
      <alignment horizontal="center" vertical="center"/>
      <protection locked="0"/>
    </xf>
    <xf numFmtId="0" fontId="56" fillId="0" borderId="88" xfId="2" applyFont="1" applyBorder="1" applyAlignment="1" applyProtection="1">
      <alignment horizontal="center" vertical="center"/>
      <protection locked="0"/>
    </xf>
    <xf numFmtId="0" fontId="32" fillId="0" borderId="92" xfId="2" applyFont="1" applyBorder="1" applyAlignment="1" applyProtection="1">
      <alignment horizontal="center" vertical="center"/>
      <protection locked="0"/>
    </xf>
    <xf numFmtId="0" fontId="57" fillId="0" borderId="27" xfId="2" applyFont="1" applyBorder="1" applyAlignment="1" applyProtection="1">
      <alignment horizontal="center" vertical="center"/>
      <protection locked="0"/>
    </xf>
    <xf numFmtId="0" fontId="56" fillId="0" borderId="9" xfId="2" applyFont="1" applyBorder="1" applyAlignment="1" applyProtection="1">
      <alignment horizontal="center" vertical="center"/>
      <protection locked="0"/>
    </xf>
    <xf numFmtId="0" fontId="32" fillId="0" borderId="62" xfId="2" applyFont="1" applyBorder="1" applyAlignment="1" applyProtection="1">
      <alignment horizontal="center" vertical="center"/>
      <protection locked="0"/>
    </xf>
    <xf numFmtId="49" fontId="60" fillId="0" borderId="33" xfId="0" applyNumberFormat="1" applyFont="1" applyBorder="1" applyAlignment="1" applyProtection="1">
      <alignment horizontal="center" vertical="center" wrapText="1"/>
      <protection locked="0"/>
    </xf>
    <xf numFmtId="49" fontId="60" fillId="0" borderId="41" xfId="0" applyNumberFormat="1" applyFont="1" applyBorder="1" applyAlignment="1" applyProtection="1">
      <alignment horizontal="center" vertical="center" wrapText="1"/>
      <protection locked="0"/>
    </xf>
    <xf numFmtId="49" fontId="60" fillId="0" borderId="53" xfId="0" applyNumberFormat="1" applyFont="1" applyBorder="1" applyAlignment="1" applyProtection="1">
      <alignment horizontal="center" vertical="center" wrapText="1"/>
      <protection locked="0"/>
    </xf>
    <xf numFmtId="49" fontId="60" fillId="0" borderId="61" xfId="0" applyNumberFormat="1" applyFont="1" applyBorder="1" applyAlignment="1" applyProtection="1">
      <alignment horizontal="center" vertical="center"/>
      <protection locked="0"/>
    </xf>
    <xf numFmtId="49" fontId="60" fillId="0" borderId="53" xfId="0" applyNumberFormat="1" applyFont="1" applyBorder="1" applyAlignment="1" applyProtection="1">
      <alignment horizontal="center" vertical="center"/>
      <protection locked="0"/>
    </xf>
    <xf numFmtId="49" fontId="60" fillId="0" borderId="67" xfId="0" applyNumberFormat="1" applyFont="1" applyBorder="1" applyAlignment="1" applyProtection="1">
      <alignment horizontal="center" vertical="center"/>
      <protection locked="0"/>
    </xf>
    <xf numFmtId="49" fontId="60" fillId="0" borderId="76" xfId="0" applyNumberFormat="1" applyFont="1" applyBorder="1" applyAlignment="1" applyProtection="1">
      <alignment horizontal="center" vertical="center"/>
      <protection locked="0"/>
    </xf>
    <xf numFmtId="49" fontId="60" fillId="0" borderId="40" xfId="0" applyNumberFormat="1" applyFont="1" applyBorder="1" applyAlignment="1" applyProtection="1">
      <alignment horizontal="center" vertical="center"/>
      <protection locked="0"/>
    </xf>
    <xf numFmtId="49" fontId="47" fillId="0" borderId="33" xfId="0" applyNumberFormat="1" applyFont="1" applyBorder="1" applyAlignment="1" applyProtection="1">
      <alignment horizontal="center" vertical="center" wrapText="1"/>
      <protection locked="0"/>
    </xf>
    <xf numFmtId="49" fontId="46" fillId="0" borderId="37" xfId="0" applyNumberFormat="1" applyFont="1" applyBorder="1" applyAlignment="1" applyProtection="1">
      <alignment horizontal="center" vertical="center" wrapText="1"/>
      <protection locked="0"/>
    </xf>
    <xf numFmtId="49" fontId="46" fillId="0" borderId="48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right"/>
      <protection hidden="1"/>
    </xf>
    <xf numFmtId="49" fontId="46" fillId="0" borderId="33" xfId="0" applyNumberFormat="1" applyFont="1" applyBorder="1" applyAlignment="1" applyProtection="1">
      <alignment horizontal="center" vertical="center" wrapText="1"/>
      <protection locked="0"/>
    </xf>
    <xf numFmtId="49" fontId="10" fillId="3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3" borderId="45" xfId="0" applyNumberFormat="1" applyFont="1" applyFill="1" applyBorder="1" applyAlignment="1" applyProtection="1">
      <alignment horizontal="center" vertical="center"/>
      <protection hidden="1"/>
    </xf>
    <xf numFmtId="49" fontId="48" fillId="0" borderId="62" xfId="0" applyNumberFormat="1" applyFont="1" applyBorder="1" applyAlignment="1" applyProtection="1">
      <alignment horizontal="center" vertical="center" wrapText="1"/>
      <protection locked="0"/>
    </xf>
    <xf numFmtId="49" fontId="47" fillId="0" borderId="29" xfId="0" applyNumberFormat="1" applyFont="1" applyBorder="1" applyAlignment="1" applyProtection="1">
      <alignment horizontal="center" vertical="center"/>
      <protection locked="0"/>
    </xf>
    <xf numFmtId="49" fontId="47" fillId="0" borderId="33" xfId="0" applyNumberFormat="1" applyFont="1" applyBorder="1" applyAlignment="1" applyProtection="1">
      <alignment horizontal="center" vertical="center"/>
      <protection locked="0"/>
    </xf>
    <xf numFmtId="49" fontId="48" fillId="0" borderId="41" xfId="0" applyNumberFormat="1" applyFont="1" applyBorder="1" applyAlignment="1" applyProtection="1">
      <alignment horizontal="center" vertical="center" wrapText="1"/>
      <protection locked="0"/>
    </xf>
    <xf numFmtId="49" fontId="46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37" xfId="0" applyNumberFormat="1" applyFont="1" applyBorder="1" applyAlignment="1" applyProtection="1">
      <alignment horizontal="right" vertical="center" wrapText="1" indent="1"/>
      <protection locked="0"/>
    </xf>
    <xf numFmtId="0" fontId="0" fillId="0" borderId="20" xfId="0" applyFont="1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top"/>
    </xf>
    <xf numFmtId="14" fontId="46" fillId="0" borderId="62" xfId="0" applyNumberFormat="1" applyFont="1" applyBorder="1" applyAlignment="1" applyProtection="1">
      <alignment horizontal="center" vertical="center" wrapText="1"/>
      <protection locked="0"/>
    </xf>
    <xf numFmtId="14" fontId="46" fillId="0" borderId="93" xfId="0" applyNumberFormat="1" applyFont="1" applyBorder="1" applyAlignment="1" applyProtection="1">
      <alignment horizontal="center" vertical="center" wrapText="1"/>
      <protection locked="0"/>
    </xf>
    <xf numFmtId="49" fontId="9" fillId="5" borderId="94" xfId="0" applyNumberFormat="1" applyFont="1" applyFill="1" applyBorder="1" applyAlignment="1" applyProtection="1">
      <alignment horizontal="left" vertical="center" wrapText="1"/>
      <protection hidden="1"/>
    </xf>
    <xf numFmtId="49" fontId="47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quotePrefix="1" applyFont="1" applyBorder="1" applyAlignment="1" applyProtection="1">
      <alignment wrapText="1"/>
      <protection hidden="1"/>
    </xf>
    <xf numFmtId="0" fontId="62" fillId="0" borderId="97" xfId="1" applyFont="1" applyBorder="1" applyAlignment="1" applyProtection="1">
      <alignment vertical="center" wrapText="1"/>
      <protection hidden="1"/>
    </xf>
    <xf numFmtId="3" fontId="1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0" borderId="7" xfId="0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4" xfId="0" applyFont="1" applyFill="1" applyBorder="1" applyProtection="1">
      <protection hidden="1"/>
    </xf>
    <xf numFmtId="0" fontId="63" fillId="0" borderId="14" xfId="0" applyFont="1" applyBorder="1" applyAlignment="1" applyProtection="1">
      <alignment vertical="center"/>
      <protection hidden="1"/>
    </xf>
    <xf numFmtId="164" fontId="25" fillId="0" borderId="0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 indent="1"/>
      <protection hidden="1"/>
    </xf>
    <xf numFmtId="49" fontId="25" fillId="2" borderId="0" xfId="0" applyNumberFormat="1" applyFont="1" applyFill="1" applyBorder="1" applyAlignment="1" applyProtection="1">
      <alignment horizontal="left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center"/>
      <protection locked="0"/>
    </xf>
    <xf numFmtId="49" fontId="51" fillId="2" borderId="0" xfId="0" applyNumberFormat="1" applyFont="1" applyFill="1" applyBorder="1" applyAlignment="1" applyProtection="1">
      <alignment horizontal="left" vertical="center" wrapText="1"/>
      <protection locked="0"/>
    </xf>
    <xf numFmtId="1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5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4" borderId="21" xfId="0" applyFont="1" applyFill="1" applyBorder="1" applyProtection="1">
      <protection hidden="1"/>
    </xf>
    <xf numFmtId="0" fontId="0" fillId="4" borderId="22" xfId="0" applyFont="1" applyFill="1" applyBorder="1" applyProtection="1">
      <protection hidden="1"/>
    </xf>
    <xf numFmtId="0" fontId="0" fillId="4" borderId="25" xfId="0" applyFont="1" applyFill="1" applyBorder="1" applyProtection="1">
      <protection hidden="1"/>
    </xf>
    <xf numFmtId="0" fontId="0" fillId="4" borderId="24" xfId="0" applyFont="1" applyFill="1" applyBorder="1" applyProtection="1">
      <protection hidden="1"/>
    </xf>
    <xf numFmtId="14" fontId="46" fillId="0" borderId="10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24" xfId="0" applyFont="1" applyBorder="1" applyAlignment="1" applyProtection="1">
      <alignment horizontal="center" vertical="top" wrapText="1"/>
      <protection hidden="1"/>
    </xf>
    <xf numFmtId="0" fontId="23" fillId="0" borderId="26" xfId="0" applyFont="1" applyBorder="1" applyAlignment="1" applyProtection="1">
      <alignment horizontal="left" vertical="center"/>
      <protection hidden="1"/>
    </xf>
    <xf numFmtId="0" fontId="0" fillId="0" borderId="25" xfId="0" applyFont="1" applyBorder="1"/>
    <xf numFmtId="0" fontId="0" fillId="0" borderId="24" xfId="0" applyFont="1" applyBorder="1"/>
    <xf numFmtId="49" fontId="19" fillId="2" borderId="78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70" fillId="12" borderId="78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vertical="center"/>
      <protection hidden="1"/>
    </xf>
    <xf numFmtId="0" fontId="11" fillId="0" borderId="56" xfId="0" applyFont="1" applyBorder="1" applyAlignment="1" applyProtection="1">
      <alignment vertical="center"/>
      <protection hidden="1"/>
    </xf>
    <xf numFmtId="0" fontId="11" fillId="0" borderId="57" xfId="0" applyFont="1" applyBorder="1" applyAlignment="1" applyProtection="1">
      <alignment vertical="center"/>
      <protection hidden="1"/>
    </xf>
    <xf numFmtId="49" fontId="70" fillId="13" borderId="2" xfId="0" applyNumberFormat="1" applyFont="1" applyFill="1" applyBorder="1" applyAlignment="1" applyProtection="1">
      <alignment horizontal="left" vertical="center" wrapText="1"/>
      <protection locked="0"/>
    </xf>
    <xf numFmtId="1" fontId="69" fillId="13" borderId="2" xfId="0" applyNumberFormat="1" applyFont="1" applyFill="1" applyBorder="1" applyAlignment="1" applyProtection="1">
      <alignment horizontal="center" vertical="center" wrapText="1"/>
      <protection locked="0"/>
    </xf>
    <xf numFmtId="3" fontId="69" fillId="13" borderId="2" xfId="0" applyNumberFormat="1" applyFont="1" applyFill="1" applyBorder="1" applyAlignment="1" applyProtection="1">
      <alignment horizontal="right" vertical="center" wrapText="1"/>
      <protection locked="0"/>
    </xf>
    <xf numFmtId="49" fontId="72" fillId="13" borderId="78" xfId="0" applyNumberFormat="1" applyFont="1" applyFill="1" applyBorder="1" applyAlignment="1" applyProtection="1">
      <alignment horizontal="left" vertical="center" wrapText="1"/>
      <protection locked="0"/>
    </xf>
    <xf numFmtId="3" fontId="69" fillId="13" borderId="78" xfId="0" applyNumberFormat="1" applyFont="1" applyFill="1" applyBorder="1" applyAlignment="1" applyProtection="1">
      <alignment horizontal="right" vertical="center" wrapText="1"/>
      <protection locked="0"/>
    </xf>
    <xf numFmtId="3" fontId="25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3" xfId="2" applyFont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/>
    </xf>
    <xf numFmtId="0" fontId="54" fillId="0" borderId="0" xfId="0" applyFont="1" applyBorder="1" applyAlignment="1" applyProtection="1">
      <alignment horizontal="left" vertical="top" wrapText="1"/>
    </xf>
    <xf numFmtId="49" fontId="47" fillId="0" borderId="48" xfId="0" applyNumberFormat="1" applyFont="1" applyBorder="1" applyAlignment="1" applyProtection="1">
      <alignment horizontal="center" vertical="center"/>
      <protection locked="0"/>
    </xf>
    <xf numFmtId="49" fontId="47" fillId="0" borderId="40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vertical="center" wrapText="1"/>
      <protection hidden="1"/>
    </xf>
    <xf numFmtId="0" fontId="1" fillId="0" borderId="53" xfId="0" applyFont="1" applyBorder="1" applyAlignment="1" applyProtection="1">
      <alignment vertical="center" wrapText="1"/>
      <protection hidden="1"/>
    </xf>
    <xf numFmtId="49" fontId="6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37" xfId="0" applyNumberFormat="1" applyFont="1" applyBorder="1" applyAlignment="1" applyProtection="1">
      <alignment horizontal="center" vertical="center" wrapText="1"/>
      <protection locked="0"/>
    </xf>
    <xf numFmtId="49" fontId="47" fillId="0" borderId="53" xfId="0" applyNumberFormat="1" applyFont="1" applyBorder="1" applyAlignment="1" applyProtection="1">
      <alignment horizontal="center" vertical="center" wrapText="1"/>
      <protection locked="0"/>
    </xf>
    <xf numFmtId="49" fontId="10" fillId="3" borderId="45" xfId="0" applyNumberFormat="1" applyFont="1" applyFill="1" applyBorder="1" applyAlignment="1" applyProtection="1">
      <alignment horizontal="center" vertical="center"/>
      <protection hidden="1"/>
    </xf>
    <xf numFmtId="49" fontId="10" fillId="3" borderId="51" xfId="0" applyNumberFormat="1" applyFont="1" applyFill="1" applyBorder="1" applyAlignment="1" applyProtection="1">
      <alignment horizontal="center" vertical="center"/>
      <protection hidden="1"/>
    </xf>
    <xf numFmtId="49" fontId="47" fillId="0" borderId="65" xfId="0" applyNumberFormat="1" applyFont="1" applyBorder="1" applyAlignment="1" applyProtection="1">
      <alignment horizontal="center" vertical="center"/>
      <protection locked="0"/>
    </xf>
    <xf numFmtId="49" fontId="47" fillId="0" borderId="67" xfId="0" applyNumberFormat="1" applyFont="1" applyBorder="1" applyAlignment="1" applyProtection="1">
      <alignment horizontal="center" vertical="center"/>
      <protection locked="0"/>
    </xf>
    <xf numFmtId="49" fontId="47" fillId="0" borderId="30" xfId="0" applyNumberFormat="1" applyFont="1" applyBorder="1" applyAlignment="1" applyProtection="1">
      <alignment horizontal="center" vertical="center"/>
      <protection locked="0"/>
    </xf>
    <xf numFmtId="49" fontId="47" fillId="0" borderId="61" xfId="0" applyNumberFormat="1" applyFont="1" applyBorder="1" applyAlignment="1" applyProtection="1">
      <alignment horizontal="center" vertical="center"/>
      <protection locked="0"/>
    </xf>
    <xf numFmtId="49" fontId="47" fillId="0" borderId="37" xfId="0" applyNumberFormat="1" applyFont="1" applyBorder="1" applyAlignment="1" applyProtection="1">
      <alignment horizontal="center" vertical="center"/>
      <protection locked="0"/>
    </xf>
    <xf numFmtId="49" fontId="47" fillId="0" borderId="53" xfId="0" applyNumberFormat="1" applyFont="1" applyBorder="1" applyAlignment="1" applyProtection="1">
      <alignment horizontal="center" vertical="center"/>
      <protection locked="0"/>
    </xf>
    <xf numFmtId="49" fontId="47" fillId="0" borderId="33" xfId="0" applyNumberFormat="1" applyFont="1" applyBorder="1" applyAlignment="1" applyProtection="1">
      <alignment horizontal="center" vertical="center" wrapText="1"/>
      <protection locked="0"/>
    </xf>
    <xf numFmtId="49" fontId="47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3" borderId="52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>
      <alignment vertical="center" wrapText="1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6" xfId="0" applyFont="1" applyFill="1" applyBorder="1" applyAlignment="1" applyProtection="1">
      <alignment horizontal="center" vertical="center" wrapText="1"/>
      <protection hidden="1"/>
    </xf>
    <xf numFmtId="0" fontId="10" fillId="3" borderId="5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right" vertical="center" indent="1"/>
      <protection hidden="1"/>
    </xf>
    <xf numFmtId="0" fontId="9" fillId="0" borderId="33" xfId="0" applyFont="1" applyBorder="1" applyAlignment="1" applyProtection="1">
      <alignment horizontal="right" vertical="center" indent="1"/>
      <protection hidden="1"/>
    </xf>
    <xf numFmtId="49" fontId="46" fillId="0" borderId="33" xfId="0" applyNumberFormat="1" applyFont="1" applyBorder="1" applyAlignment="1" applyProtection="1">
      <alignment horizontal="left" vertical="center" wrapText="1"/>
      <protection locked="0"/>
    </xf>
    <xf numFmtId="49" fontId="46" fillId="0" borderId="33" xfId="0" quotePrefix="1" applyNumberFormat="1" applyFont="1" applyBorder="1" applyAlignment="1" applyProtection="1">
      <alignment horizontal="left" vertical="center" wrapText="1"/>
      <protection locked="0"/>
    </xf>
    <xf numFmtId="49" fontId="46" fillId="0" borderId="34" xfId="0" quotePrefix="1" applyNumberFormat="1" applyFont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left" vertical="center" wrapText="1"/>
      <protection hidden="1"/>
    </xf>
    <xf numFmtId="0" fontId="10" fillId="3" borderId="46" xfId="0" applyFont="1" applyFill="1" applyBorder="1" applyAlignment="1" applyProtection="1">
      <alignment horizontal="left" vertical="center" wrapText="1"/>
      <protection hidden="1"/>
    </xf>
    <xf numFmtId="49" fontId="46" fillId="0" borderId="70" xfId="0" quotePrefix="1" applyNumberFormat="1" applyFont="1" applyBorder="1" applyAlignment="1" applyProtection="1">
      <alignment horizontal="center" vertical="center" wrapText="1"/>
      <protection locked="0"/>
    </xf>
    <xf numFmtId="49" fontId="46" fillId="0" borderId="71" xfId="0" applyNumberFormat="1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right" vertical="center" wrapText="1" indent="1"/>
      <protection hidden="1"/>
    </xf>
    <xf numFmtId="0" fontId="9" fillId="0" borderId="40" xfId="0" applyFont="1" applyBorder="1" applyAlignment="1" applyProtection="1">
      <alignment horizontal="right" vertical="center" wrapText="1" indent="1"/>
      <protection hidden="1"/>
    </xf>
    <xf numFmtId="0" fontId="3" fillId="3" borderId="17" xfId="0" applyFont="1" applyFill="1" applyBorder="1" applyAlignment="1" applyProtection="1">
      <alignment horizontal="right" vertical="center" wrapText="1" indent="1"/>
      <protection hidden="1"/>
    </xf>
    <xf numFmtId="0" fontId="3" fillId="3" borderId="18" xfId="0" applyFont="1" applyFill="1" applyBorder="1" applyAlignment="1" applyProtection="1">
      <alignment horizontal="right" vertical="center" wrapText="1" indent="1"/>
      <protection hidden="1"/>
    </xf>
    <xf numFmtId="0" fontId="47" fillId="0" borderId="46" xfId="0" applyFont="1" applyFill="1" applyBorder="1" applyAlignment="1" applyProtection="1">
      <alignment horizontal="left" vertical="center" wrapText="1" indent="1"/>
      <protection locked="0"/>
    </xf>
    <xf numFmtId="0" fontId="47" fillId="0" borderId="47" xfId="0" applyFont="1" applyFill="1" applyBorder="1" applyAlignment="1" applyProtection="1">
      <alignment horizontal="left" vertical="center" wrapText="1" indent="1"/>
      <protection locked="0"/>
    </xf>
    <xf numFmtId="0" fontId="46" fillId="0" borderId="49" xfId="0" applyFont="1" applyFill="1" applyBorder="1" applyAlignment="1" applyProtection="1">
      <alignment horizontal="center" vertical="center" wrapText="1"/>
      <protection locked="0"/>
    </xf>
    <xf numFmtId="0" fontId="46" fillId="0" borderId="40" xfId="0" applyFont="1" applyFill="1" applyBorder="1" applyAlignment="1" applyProtection="1">
      <alignment horizontal="center" vertical="center" wrapText="1"/>
      <protection locked="0"/>
    </xf>
    <xf numFmtId="49" fontId="46" fillId="0" borderId="72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right" vertical="center" wrapText="1" indent="1"/>
      <protection hidden="1"/>
    </xf>
    <xf numFmtId="0" fontId="9" fillId="0" borderId="33" xfId="0" applyFont="1" applyBorder="1" applyAlignment="1" applyProtection="1">
      <alignment horizontal="right" vertical="center" wrapText="1" indent="1"/>
      <protection hidden="1"/>
    </xf>
    <xf numFmtId="49" fontId="65" fillId="0" borderId="70" xfId="1" applyNumberFormat="1" applyFont="1" applyBorder="1" applyAlignment="1" applyProtection="1">
      <alignment horizontal="center" vertical="center" wrapText="1"/>
      <protection locked="0"/>
    </xf>
    <xf numFmtId="49" fontId="65" fillId="0" borderId="71" xfId="1" applyNumberFormat="1" applyFont="1" applyBorder="1" applyAlignment="1" applyProtection="1">
      <alignment horizontal="center" vertical="center" wrapText="1"/>
      <protection locked="0"/>
    </xf>
    <xf numFmtId="49" fontId="46" fillId="0" borderId="36" xfId="0" quotePrefix="1" applyNumberFormat="1" applyFont="1" applyBorder="1" applyAlignment="1" applyProtection="1">
      <alignment horizontal="left" vertical="center" wrapText="1"/>
      <protection locked="0"/>
    </xf>
    <xf numFmtId="49" fontId="46" fillId="0" borderId="38" xfId="0" quotePrefix="1" applyNumberFormat="1" applyFont="1" applyBorder="1" applyAlignment="1" applyProtection="1">
      <alignment horizontal="left" vertical="center" wrapText="1"/>
      <protection locked="0"/>
    </xf>
    <xf numFmtId="49" fontId="46" fillId="0" borderId="41" xfId="0" applyNumberFormat="1" applyFont="1" applyFill="1" applyBorder="1" applyAlignment="1" applyProtection="1">
      <alignment horizontal="left" vertical="center" wrapText="1" indent="4"/>
      <protection locked="0"/>
    </xf>
    <xf numFmtId="0" fontId="10" fillId="3" borderId="10" xfId="0" applyFont="1" applyFill="1" applyBorder="1" applyAlignment="1" applyProtection="1">
      <alignment vertical="center" wrapText="1"/>
      <protection hidden="1"/>
    </xf>
    <xf numFmtId="0" fontId="10" fillId="3" borderId="11" xfId="0" applyFont="1" applyFill="1" applyBorder="1" applyAlignment="1" applyProtection="1">
      <alignment vertical="center" wrapText="1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0" fontId="10" fillId="3" borderId="12" xfId="0" applyFont="1" applyFill="1" applyBorder="1" applyAlignment="1" applyProtection="1">
      <alignment vertical="center" wrapText="1"/>
      <protection hidden="1"/>
    </xf>
    <xf numFmtId="0" fontId="15" fillId="11" borderId="21" xfId="0" applyFont="1" applyFill="1" applyBorder="1" applyAlignment="1" applyProtection="1">
      <alignment horizontal="center" vertical="center" wrapText="1"/>
      <protection hidden="1"/>
    </xf>
    <xf numFmtId="0" fontId="15" fillId="11" borderId="7" xfId="0" applyFont="1" applyFill="1" applyBorder="1" applyAlignment="1" applyProtection="1">
      <alignment horizontal="center" vertical="center" wrapText="1"/>
      <protection hidden="1"/>
    </xf>
    <xf numFmtId="0" fontId="15" fillId="11" borderId="22" xfId="0" applyFont="1" applyFill="1" applyBorder="1" applyAlignment="1" applyProtection="1">
      <alignment horizontal="center" vertical="center" wrapText="1"/>
      <protection hidden="1"/>
    </xf>
    <xf numFmtId="49" fontId="4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14" fontId="49" fillId="5" borderId="98" xfId="0" applyNumberFormat="1" applyFont="1" applyFill="1" applyBorder="1" applyAlignment="1" applyProtection="1">
      <alignment horizontal="center" vertical="center"/>
      <protection locked="0"/>
    </xf>
    <xf numFmtId="14" fontId="49" fillId="5" borderId="28" xfId="0" applyNumberFormat="1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 wrapText="1"/>
      <protection hidden="1"/>
    </xf>
    <xf numFmtId="0" fontId="10" fillId="3" borderId="16" xfId="0" applyFont="1" applyFill="1" applyBorder="1" applyAlignment="1" applyProtection="1">
      <alignment vertical="center" wrapText="1"/>
      <protection hidden="1"/>
    </xf>
    <xf numFmtId="49" fontId="46" fillId="0" borderId="73" xfId="0" applyNumberFormat="1" applyFont="1" applyBorder="1" applyAlignment="1" applyProtection="1">
      <alignment horizontal="left" vertical="center" wrapText="1"/>
      <protection locked="0"/>
    </xf>
    <xf numFmtId="49" fontId="46" fillId="0" borderId="74" xfId="0" quotePrefix="1" applyNumberFormat="1" applyFont="1" applyBorder="1" applyAlignment="1" applyProtection="1">
      <alignment horizontal="left" vertical="center" wrapText="1"/>
      <protection locked="0"/>
    </xf>
    <xf numFmtId="49" fontId="46" fillId="0" borderId="75" xfId="0" quotePrefix="1" applyNumberFormat="1" applyFont="1" applyBorder="1" applyAlignment="1" applyProtection="1">
      <alignment horizontal="left" vertical="center" wrapText="1"/>
      <protection locked="0"/>
    </xf>
    <xf numFmtId="49" fontId="46" fillId="0" borderId="33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54" xfId="0" applyFont="1" applyFill="1" applyBorder="1" applyAlignment="1" applyProtection="1">
      <alignment horizontal="right" vertical="center" wrapText="1" indent="1"/>
      <protection hidden="1"/>
    </xf>
    <xf numFmtId="0" fontId="1" fillId="0" borderId="41" xfId="0" applyFont="1" applyFill="1" applyBorder="1" applyAlignment="1" applyProtection="1">
      <alignment horizontal="right" vertical="center" wrapText="1" indent="1"/>
      <protection hidden="1"/>
    </xf>
    <xf numFmtId="49" fontId="46" fillId="0" borderId="37" xfId="0" applyNumberFormat="1" applyFont="1" applyBorder="1" applyAlignment="1" applyProtection="1">
      <alignment horizontal="center" vertical="center" wrapText="1"/>
      <protection locked="0"/>
    </xf>
    <xf numFmtId="49" fontId="46" fillId="0" borderId="36" xfId="0" applyNumberFormat="1" applyFont="1" applyBorder="1" applyAlignment="1" applyProtection="1">
      <alignment horizontal="center" vertical="center" wrapText="1"/>
      <protection locked="0"/>
    </xf>
    <xf numFmtId="49" fontId="46" fillId="0" borderId="53" xfId="0" applyNumberFormat="1" applyFont="1" applyBorder="1" applyAlignment="1" applyProtection="1">
      <alignment horizontal="center" vertical="center" wrapText="1"/>
      <protection locked="0"/>
    </xf>
    <xf numFmtId="49" fontId="46" fillId="0" borderId="48" xfId="0" applyNumberFormat="1" applyFont="1" applyBorder="1" applyAlignment="1" applyProtection="1">
      <alignment horizontal="center" vertical="center" wrapText="1"/>
      <protection locked="0"/>
    </xf>
    <xf numFmtId="49" fontId="46" fillId="0" borderId="49" xfId="0" applyNumberFormat="1" applyFont="1" applyBorder="1" applyAlignment="1" applyProtection="1">
      <alignment horizontal="center" vertical="center" wrapText="1"/>
      <protection locked="0"/>
    </xf>
    <xf numFmtId="49" fontId="46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right" vertical="center" wrapText="1" indent="1"/>
      <protection hidden="1"/>
    </xf>
    <xf numFmtId="0" fontId="1" fillId="0" borderId="36" xfId="0" applyFont="1" applyFill="1" applyBorder="1" applyAlignment="1" applyProtection="1">
      <alignment horizontal="right" vertical="center" wrapText="1" indent="1"/>
      <protection hidden="1"/>
    </xf>
    <xf numFmtId="49" fontId="46" fillId="0" borderId="33" xfId="0" quotePrefix="1" applyNumberFormat="1" applyFont="1" applyFill="1" applyBorder="1" applyAlignment="1" applyProtection="1">
      <alignment horizontal="left" vertical="center" wrapText="1" indent="4"/>
      <protection locked="0"/>
    </xf>
    <xf numFmtId="0" fontId="10" fillId="4" borderId="30" xfId="0" applyFont="1" applyFill="1" applyBorder="1" applyAlignment="1" applyProtection="1">
      <alignment horizontal="right" vertical="center" wrapText="1" indent="1"/>
      <protection hidden="1"/>
    </xf>
    <xf numFmtId="0" fontId="10" fillId="4" borderId="31" xfId="0" applyFont="1" applyFill="1" applyBorder="1" applyAlignment="1" applyProtection="1">
      <alignment horizontal="right" vertical="center" wrapText="1" indent="1"/>
      <protection hidden="1"/>
    </xf>
    <xf numFmtId="0" fontId="7" fillId="0" borderId="95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22" xfId="0" applyFont="1" applyBorder="1" applyAlignment="1" applyProtection="1">
      <alignment horizontal="center" wrapText="1"/>
      <protection hidden="1"/>
    </xf>
    <xf numFmtId="0" fontId="7" fillId="0" borderId="63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4" xfId="0" applyFont="1" applyBorder="1" applyAlignment="1" applyProtection="1">
      <alignment horizontal="center" wrapText="1"/>
      <protection hidden="1"/>
    </xf>
    <xf numFmtId="0" fontId="6" fillId="0" borderId="63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24" xfId="0" applyFont="1" applyBorder="1" applyAlignment="1" applyProtection="1">
      <alignment horizontal="center" vertical="top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hidden="1"/>
    </xf>
    <xf numFmtId="0" fontId="1" fillId="0" borderId="41" xfId="0" applyFont="1" applyBorder="1" applyAlignment="1" applyProtection="1">
      <alignment vertical="center" wrapText="1"/>
      <protection hidden="1"/>
    </xf>
    <xf numFmtId="0" fontId="1" fillId="0" borderId="32" xfId="0" applyFont="1" applyFill="1" applyBorder="1" applyAlignment="1" applyProtection="1">
      <alignment horizontal="right" vertical="center" wrapText="1" indent="1"/>
      <protection hidden="1"/>
    </xf>
    <xf numFmtId="0" fontId="1" fillId="0" borderId="33" xfId="0" applyFont="1" applyFill="1" applyBorder="1" applyAlignment="1" applyProtection="1">
      <alignment horizontal="right" vertical="center" wrapText="1" indent="1"/>
      <protection hidden="1"/>
    </xf>
    <xf numFmtId="0" fontId="1" fillId="0" borderId="32" xfId="0" applyFont="1" applyBorder="1" applyAlignment="1" applyProtection="1">
      <alignment horizontal="right" vertical="center" wrapText="1" indent="1"/>
      <protection hidden="1"/>
    </xf>
    <xf numFmtId="0" fontId="1" fillId="0" borderId="33" xfId="0" applyFont="1" applyBorder="1" applyAlignment="1" applyProtection="1">
      <alignment horizontal="right" vertical="center" wrapText="1" inden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96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46" fillId="0" borderId="99" xfId="0" applyFont="1" applyFill="1" applyBorder="1" applyAlignment="1" applyProtection="1">
      <alignment horizontal="center" vertical="center" wrapText="1"/>
      <protection locked="0"/>
    </xf>
    <xf numFmtId="0" fontId="46" fillId="0" borderId="100" xfId="0" applyFont="1" applyFill="1" applyBorder="1" applyAlignment="1" applyProtection="1">
      <alignment horizontal="center" vertical="center" wrapText="1"/>
      <protection locked="0"/>
    </xf>
    <xf numFmtId="0" fontId="46" fillId="0" borderId="10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right" vertical="center" wrapText="1" indent="1"/>
      <protection hidden="1"/>
    </xf>
    <xf numFmtId="0" fontId="9" fillId="0" borderId="36" xfId="0" applyFont="1" applyBorder="1" applyAlignment="1" applyProtection="1">
      <alignment horizontal="right" vertical="center" wrapText="1" indent="1"/>
      <protection hidden="1"/>
    </xf>
    <xf numFmtId="14" fontId="46" fillId="0" borderId="37" xfId="0" applyNumberFormat="1" applyFont="1" applyBorder="1" applyAlignment="1" applyProtection="1">
      <alignment horizontal="left" vertical="center" wrapText="1"/>
      <protection locked="0"/>
    </xf>
    <xf numFmtId="14" fontId="46" fillId="0" borderId="36" xfId="0" applyNumberFormat="1" applyFont="1" applyBorder="1" applyAlignment="1" applyProtection="1">
      <alignment horizontal="left" vertical="center" wrapText="1"/>
      <protection locked="0"/>
    </xf>
    <xf numFmtId="14" fontId="46" fillId="0" borderId="38" xfId="0" applyNumberFormat="1" applyFont="1" applyBorder="1" applyAlignment="1" applyProtection="1">
      <alignment horizontal="left" vertical="center" wrapText="1"/>
      <protection locked="0"/>
    </xf>
    <xf numFmtId="49" fontId="46" fillId="0" borderId="33" xfId="0" applyNumberFormat="1" applyFont="1" applyBorder="1" applyAlignment="1" applyProtection="1">
      <alignment horizontal="left" vertical="center" wrapText="1" indent="1"/>
      <protection locked="0"/>
    </xf>
    <xf numFmtId="49" fontId="46" fillId="0" borderId="33" xfId="0" quotePrefix="1" applyNumberFormat="1" applyFont="1" applyBorder="1" applyAlignment="1" applyProtection="1">
      <alignment horizontal="left" vertical="center" wrapText="1" indent="1"/>
      <protection locked="0"/>
    </xf>
    <xf numFmtId="49" fontId="46" fillId="0" borderId="34" xfId="0" quotePrefix="1" applyNumberFormat="1" applyFont="1" applyBorder="1" applyAlignment="1" applyProtection="1">
      <alignment horizontal="left" vertical="center" wrapText="1" indent="1"/>
      <protection locked="0"/>
    </xf>
    <xf numFmtId="49" fontId="60" fillId="0" borderId="71" xfId="0" applyNumberFormat="1" applyFont="1" applyBorder="1" applyAlignment="1" applyProtection="1">
      <alignment horizontal="center" vertical="center" wrapText="1"/>
      <protection locked="0"/>
    </xf>
    <xf numFmtId="49" fontId="60" fillId="0" borderId="72" xfId="0" applyNumberFormat="1" applyFont="1" applyBorder="1" applyAlignment="1" applyProtection="1">
      <alignment horizontal="center" vertical="center" wrapText="1"/>
      <protection locked="0"/>
    </xf>
    <xf numFmtId="49" fontId="60" fillId="0" borderId="33" xfId="0" applyNumberFormat="1" applyFont="1" applyBorder="1" applyAlignment="1" applyProtection="1">
      <alignment horizontal="left" vertical="top" wrapText="1"/>
      <protection locked="0"/>
    </xf>
    <xf numFmtId="49" fontId="60" fillId="0" borderId="33" xfId="0" quotePrefix="1" applyNumberFormat="1" applyFont="1" applyBorder="1" applyAlignment="1" applyProtection="1">
      <alignment horizontal="left" vertical="top" wrapText="1"/>
      <protection locked="0"/>
    </xf>
    <xf numFmtId="49" fontId="60" fillId="0" borderId="34" xfId="0" quotePrefix="1" applyNumberFormat="1" applyFont="1" applyBorder="1" applyAlignment="1" applyProtection="1">
      <alignment horizontal="left" vertical="top" wrapText="1"/>
      <protection locked="0"/>
    </xf>
    <xf numFmtId="0" fontId="10" fillId="3" borderId="32" xfId="0" applyFont="1" applyFill="1" applyBorder="1" applyAlignment="1" applyProtection="1">
      <alignment horizontal="right" vertical="center" wrapText="1" indent="1"/>
      <protection hidden="1"/>
    </xf>
    <xf numFmtId="0" fontId="10" fillId="3" borderId="33" xfId="0" applyFont="1" applyFill="1" applyBorder="1" applyAlignment="1" applyProtection="1">
      <alignment horizontal="right" vertical="center" wrapText="1" indent="1"/>
      <protection hidden="1"/>
    </xf>
    <xf numFmtId="0" fontId="2" fillId="0" borderId="32" xfId="0" applyFont="1" applyBorder="1" applyAlignment="1" applyProtection="1">
      <alignment horizontal="right" vertical="center" indent="1"/>
      <protection hidden="1"/>
    </xf>
    <xf numFmtId="0" fontId="2" fillId="0" borderId="33" xfId="0" applyFont="1" applyBorder="1" applyAlignment="1" applyProtection="1">
      <alignment horizontal="right" vertical="center" indent="1"/>
      <protection hidden="1"/>
    </xf>
    <xf numFmtId="0" fontId="46" fillId="0" borderId="33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right" vertical="center" wrapText="1" indent="1"/>
      <protection hidden="1"/>
    </xf>
    <xf numFmtId="0" fontId="2" fillId="0" borderId="33" xfId="0" applyFont="1" applyBorder="1" applyAlignment="1" applyProtection="1">
      <alignment horizontal="right" vertical="center" wrapText="1" indent="1"/>
      <protection hidden="1"/>
    </xf>
    <xf numFmtId="0" fontId="1" fillId="0" borderId="54" xfId="0" applyFont="1" applyBorder="1" applyAlignment="1" applyProtection="1">
      <alignment horizontal="left"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0" fontId="1" fillId="0" borderId="60" xfId="0" applyFont="1" applyBorder="1" applyAlignment="1" applyProtection="1">
      <alignment horizontal="left" vertical="center"/>
      <protection hidden="1"/>
    </xf>
    <xf numFmtId="0" fontId="1" fillId="0" borderId="61" xfId="0" applyFont="1" applyBorder="1" applyAlignment="1" applyProtection="1">
      <alignment horizontal="left"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1" fillId="0" borderId="53" xfId="0" applyFont="1" applyBorder="1" applyAlignment="1" applyProtection="1">
      <alignment vertical="center"/>
      <protection hidden="1"/>
    </xf>
    <xf numFmtId="0" fontId="1" fillId="0" borderId="58" xfId="0" applyFont="1" applyBorder="1" applyAlignment="1" applyProtection="1">
      <alignment horizontal="left" vertical="center"/>
      <protection hidden="1"/>
    </xf>
    <xf numFmtId="0" fontId="1" fillId="0" borderId="59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79" xfId="0" applyFont="1" applyBorder="1" applyAlignment="1" applyProtection="1">
      <alignment horizontal="left" vertical="center"/>
      <protection hidden="1"/>
    </xf>
    <xf numFmtId="0" fontId="1" fillId="0" borderId="62" xfId="0" applyFont="1" applyBorder="1" applyAlignment="1" applyProtection="1">
      <alignment horizontal="left" vertical="center"/>
      <protection hidden="1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0" fillId="3" borderId="43" xfId="0" applyFont="1" applyFill="1" applyBorder="1" applyAlignment="1" applyProtection="1">
      <alignment horizontal="left" vertical="center"/>
      <protection hidden="1"/>
    </xf>
    <xf numFmtId="0" fontId="10" fillId="3" borderId="46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vertical="center" wrapText="1"/>
      <protection hidden="1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54" xfId="0" applyFont="1" applyBorder="1" applyAlignment="1" applyProtection="1">
      <alignment horizontal="right" vertical="center" wrapText="1" indent="1"/>
      <protection hidden="1"/>
    </xf>
    <xf numFmtId="0" fontId="1" fillId="0" borderId="41" xfId="0" applyFont="1" applyBorder="1" applyAlignment="1" applyProtection="1">
      <alignment horizontal="right" vertical="center" wrapText="1" indent="1"/>
      <protection hidden="1"/>
    </xf>
    <xf numFmtId="49" fontId="2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29" fillId="2" borderId="8" xfId="0" applyFont="1" applyFill="1" applyBorder="1" applyAlignment="1" applyProtection="1">
      <alignment horizontal="left" vertical="center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0" fontId="58" fillId="0" borderId="0" xfId="2" applyFont="1" applyBorder="1" applyAlignment="1" applyProtection="1">
      <alignment vertical="center"/>
      <protection hidden="1"/>
    </xf>
    <xf numFmtId="0" fontId="30" fillId="0" borderId="6" xfId="2" applyBorder="1" applyAlignment="1" applyProtection="1">
      <alignment horizontal="right" vertical="center"/>
      <protection hidden="1"/>
    </xf>
    <xf numFmtId="0" fontId="30" fillId="0" borderId="64" xfId="2" applyBorder="1" applyAlignment="1" applyProtection="1">
      <alignment horizontal="right" vertical="center"/>
      <protection hidden="1"/>
    </xf>
    <xf numFmtId="0" fontId="30" fillId="0" borderId="83" xfId="2" applyFont="1" applyBorder="1" applyAlignment="1" applyProtection="1">
      <alignment horizontal="left" vertical="center" indent="1"/>
      <protection hidden="1"/>
    </xf>
    <xf numFmtId="0" fontId="30" fillId="0" borderId="84" xfId="2" applyFont="1" applyBorder="1" applyAlignment="1" applyProtection="1">
      <alignment horizontal="left" vertical="center" indent="1"/>
      <protection hidden="1"/>
    </xf>
    <xf numFmtId="0" fontId="30" fillId="0" borderId="85" xfId="2" applyFont="1" applyBorder="1" applyAlignment="1" applyProtection="1">
      <alignment horizontal="left" vertical="center" indent="1"/>
      <protection hidden="1"/>
    </xf>
    <xf numFmtId="0" fontId="33" fillId="0" borderId="21" xfId="2" applyFont="1" applyBorder="1" applyAlignment="1" applyProtection="1">
      <alignment vertical="center"/>
      <protection hidden="1"/>
    </xf>
    <xf numFmtId="0" fontId="33" fillId="0" borderId="7" xfId="2" applyFont="1" applyBorder="1" applyAlignment="1" applyProtection="1">
      <alignment vertical="center"/>
      <protection hidden="1"/>
    </xf>
    <xf numFmtId="0" fontId="33" fillId="0" borderId="22" xfId="2" applyFont="1" applyBorder="1" applyAlignment="1" applyProtection="1">
      <alignment vertical="center"/>
      <protection hidden="1"/>
    </xf>
    <xf numFmtId="0" fontId="30" fillId="0" borderId="25" xfId="2" applyBorder="1" applyAlignment="1" applyProtection="1">
      <alignment horizontal="left" vertical="center" indent="1"/>
      <protection hidden="1"/>
    </xf>
    <xf numFmtId="0" fontId="30" fillId="0" borderId="0" xfId="2" applyBorder="1" applyAlignment="1" applyProtection="1">
      <alignment horizontal="left" vertical="center" indent="1"/>
      <protection hidden="1"/>
    </xf>
    <xf numFmtId="0" fontId="30" fillId="0" borderId="24" xfId="2" applyBorder="1" applyAlignment="1" applyProtection="1">
      <alignment horizontal="left" vertical="center" indent="1"/>
      <protection hidden="1"/>
    </xf>
    <xf numFmtId="0" fontId="33" fillId="0" borderId="89" xfId="2" applyFont="1" applyBorder="1" applyAlignment="1" applyProtection="1">
      <alignment vertical="center"/>
      <protection hidden="1"/>
    </xf>
    <xf numFmtId="0" fontId="33" fillId="0" borderId="90" xfId="2" applyFont="1" applyBorder="1" applyAlignment="1" applyProtection="1">
      <alignment vertical="center"/>
      <protection hidden="1"/>
    </xf>
    <xf numFmtId="0" fontId="33" fillId="0" borderId="91" xfId="2" applyFont="1" applyBorder="1" applyAlignment="1" applyProtection="1">
      <alignment vertical="center"/>
      <protection hidden="1"/>
    </xf>
    <xf numFmtId="0" fontId="30" fillId="0" borderId="30" xfId="2" applyFont="1" applyBorder="1" applyAlignment="1" applyProtection="1">
      <alignment horizontal="left" vertical="center" wrapText="1" indent="1"/>
      <protection locked="0"/>
    </xf>
    <xf numFmtId="0" fontId="30" fillId="0" borderId="31" xfId="2" applyFont="1" applyBorder="1" applyAlignment="1" applyProtection="1">
      <alignment horizontal="left" vertical="center" wrapText="1" indent="1"/>
      <protection locked="0"/>
    </xf>
    <xf numFmtId="0" fontId="30" fillId="0" borderId="61" xfId="2" applyFont="1" applyBorder="1" applyAlignment="1" applyProtection="1">
      <alignment horizontal="left" vertical="center" wrapText="1" indent="1"/>
      <protection locked="0"/>
    </xf>
    <xf numFmtId="14" fontId="30" fillId="0" borderId="37" xfId="2" applyNumberFormat="1" applyBorder="1" applyAlignment="1" applyProtection="1">
      <alignment horizontal="left" vertical="center" indent="1"/>
      <protection locked="0"/>
    </xf>
    <xf numFmtId="14" fontId="30" fillId="0" borderId="36" xfId="2" applyNumberFormat="1" applyBorder="1" applyAlignment="1" applyProtection="1">
      <alignment horizontal="left" vertical="center" indent="1"/>
      <protection locked="0"/>
    </xf>
    <xf numFmtId="14" fontId="30" fillId="0" borderId="53" xfId="2" applyNumberFormat="1" applyBorder="1" applyAlignment="1" applyProtection="1">
      <alignment horizontal="left" vertical="center" indent="1"/>
      <protection locked="0"/>
    </xf>
    <xf numFmtId="0" fontId="30" fillId="0" borderId="37" xfId="2" applyNumberFormat="1" applyBorder="1" applyAlignment="1" applyProtection="1">
      <alignment horizontal="left" vertical="center" indent="1"/>
      <protection locked="0"/>
    </xf>
    <xf numFmtId="0" fontId="30" fillId="0" borderId="36" xfId="2" applyNumberFormat="1" applyBorder="1" applyAlignment="1" applyProtection="1">
      <alignment horizontal="left" vertical="center" indent="1"/>
      <protection locked="0"/>
    </xf>
    <xf numFmtId="0" fontId="30" fillId="0" borderId="53" xfId="2" applyNumberFormat="1" applyBorder="1" applyAlignment="1" applyProtection="1">
      <alignment horizontal="left" vertical="center" indent="1"/>
      <protection locked="0"/>
    </xf>
    <xf numFmtId="0" fontId="30" fillId="0" borderId="37" xfId="2" applyBorder="1" applyAlignment="1" applyProtection="1">
      <alignment horizontal="left" vertical="center" indent="1"/>
      <protection locked="0"/>
    </xf>
    <xf numFmtId="0" fontId="30" fillId="0" borderId="36" xfId="2" applyBorder="1" applyAlignment="1" applyProtection="1">
      <alignment horizontal="left" vertical="center" indent="1"/>
      <protection locked="0"/>
    </xf>
    <xf numFmtId="0" fontId="30" fillId="0" borderId="53" xfId="2" applyBorder="1" applyAlignment="1" applyProtection="1">
      <alignment horizontal="left" vertical="center" indent="1"/>
      <protection locked="0"/>
    </xf>
    <xf numFmtId="0" fontId="30" fillId="0" borderId="37" xfId="2" applyBorder="1" applyAlignment="1" applyProtection="1">
      <alignment horizontal="left" vertical="center" wrapText="1" indent="1"/>
      <protection locked="0"/>
    </xf>
    <xf numFmtId="0" fontId="30" fillId="0" borderId="36" xfId="2" applyBorder="1" applyAlignment="1" applyProtection="1">
      <alignment horizontal="left" vertical="center" wrapText="1" indent="1"/>
      <protection locked="0"/>
    </xf>
    <xf numFmtId="0" fontId="30" fillId="0" borderId="53" xfId="2" applyBorder="1" applyAlignment="1" applyProtection="1">
      <alignment horizontal="left" vertical="center" wrapText="1" indent="1"/>
      <protection locked="0"/>
    </xf>
    <xf numFmtId="0" fontId="30" fillId="0" borderId="65" xfId="2" applyFont="1" applyBorder="1" applyAlignment="1" applyProtection="1">
      <alignment horizontal="left" vertical="center" indent="1"/>
      <protection locked="0"/>
    </xf>
    <xf numFmtId="0" fontId="30" fillId="0" borderId="66" xfId="2" applyFont="1" applyBorder="1" applyAlignment="1" applyProtection="1">
      <alignment horizontal="left" vertical="center" indent="1"/>
      <protection locked="0"/>
    </xf>
    <xf numFmtId="0" fontId="30" fillId="0" borderId="67" xfId="2" applyFont="1" applyBorder="1" applyAlignment="1" applyProtection="1">
      <alignment horizontal="left" vertical="center" indent="1"/>
      <protection locked="0"/>
    </xf>
    <xf numFmtId="0" fontId="0" fillId="6" borderId="25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50" fillId="6" borderId="26" xfId="0" applyFont="1" applyFill="1" applyBorder="1" applyProtection="1">
      <protection hidden="1"/>
    </xf>
    <xf numFmtId="0" fontId="50" fillId="6" borderId="14" xfId="0" applyFont="1" applyFill="1" applyBorder="1" applyProtection="1"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276"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FFCC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CCFF99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rgb="FFFFE5F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FFFFCC"/>
      <color rgb="FF000080"/>
      <color rgb="FFCCFFFF"/>
      <color rgb="FFCCFF99"/>
      <color rgb="FFFFE5FF"/>
      <color rgb="FFFFEBFF"/>
      <color rgb="FFFFE1FF"/>
      <color rgb="FFFFDDFF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5</xdr:row>
      <xdr:rowOff>6350</xdr:rowOff>
    </xdr:from>
    <xdr:to>
      <xdr:col>1</xdr:col>
      <xdr:colOff>6203950</xdr:colOff>
      <xdr:row>5</xdr:row>
      <xdr:rowOff>292100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365250"/>
          <a:ext cx="6191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</xdr:colOff>
      <xdr:row>3</xdr:row>
      <xdr:rowOff>25400</xdr:rowOff>
    </xdr:from>
    <xdr:to>
      <xdr:col>1</xdr:col>
      <xdr:colOff>6686550</xdr:colOff>
      <xdr:row>3</xdr:row>
      <xdr:rowOff>278630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704850"/>
          <a:ext cx="6680200" cy="25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</xdr:colOff>
      <xdr:row>7</xdr:row>
      <xdr:rowOff>25400</xdr:rowOff>
    </xdr:from>
    <xdr:to>
      <xdr:col>1</xdr:col>
      <xdr:colOff>6381750</xdr:colOff>
      <xdr:row>7</xdr:row>
      <xdr:rowOff>228600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2063750"/>
          <a:ext cx="6375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10</xdr:row>
      <xdr:rowOff>63500</xdr:rowOff>
    </xdr:from>
    <xdr:to>
      <xdr:col>1</xdr:col>
      <xdr:colOff>3399491</xdr:colOff>
      <xdr:row>10</xdr:row>
      <xdr:rowOff>412750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4108450"/>
          <a:ext cx="3348691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4362450</xdr:colOff>
      <xdr:row>10</xdr:row>
      <xdr:rowOff>6350</xdr:rowOff>
    </xdr:from>
    <xdr:to>
      <xdr:col>1</xdr:col>
      <xdr:colOff>5410200</xdr:colOff>
      <xdr:row>10</xdr:row>
      <xdr:rowOff>1258411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051300"/>
          <a:ext cx="1047750" cy="125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4057650</xdr:colOff>
      <xdr:row>14</xdr:row>
      <xdr:rowOff>6351</xdr:rowOff>
    </xdr:from>
    <xdr:to>
      <xdr:col>1</xdr:col>
      <xdr:colOff>6426200</xdr:colOff>
      <xdr:row>14</xdr:row>
      <xdr:rowOff>1184887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00550" y="6254751"/>
          <a:ext cx="2368550" cy="1178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9</xdr:row>
          <xdr:rowOff>101600</xdr:rowOff>
        </xdr:from>
        <xdr:to>
          <xdr:col>7</xdr:col>
          <xdr:colOff>476250</xdr:colOff>
          <xdr:row>10</xdr:row>
          <xdr:rowOff>152400</xdr:rowOff>
        </xdr:to>
        <xdr:sp macro="" textlink="">
          <xdr:nvSpPr>
            <xdr:cNvPr id="4114" name="Button 18" descr="Insert Photo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=""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Insert Photo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pplication@sajsc.ru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B24"/>
  <sheetViews>
    <sheetView zoomScaleNormal="100" workbookViewId="0">
      <selection sqref="A1:B1"/>
    </sheetView>
  </sheetViews>
  <sheetFormatPr defaultColWidth="8.7265625" defaultRowHeight="12.5" x14ac:dyDescent="0.25"/>
  <cols>
    <col min="1" max="1" width="4.81640625" style="99" customWidth="1"/>
    <col min="2" max="2" width="95.90625" style="100" customWidth="1"/>
    <col min="3" max="16384" width="8.7265625" style="100"/>
  </cols>
  <sheetData>
    <row r="1" spans="1:2" s="95" customFormat="1" ht="18" x14ac:dyDescent="0.4">
      <c r="A1" s="244" t="s">
        <v>379</v>
      </c>
      <c r="B1" s="244"/>
    </row>
    <row r="2" spans="1:2" ht="13" thickBot="1" x14ac:dyDescent="0.3"/>
    <row r="3" spans="1:2" s="97" customFormat="1" ht="28.5" customHeight="1" x14ac:dyDescent="0.25">
      <c r="A3" s="101">
        <v>1</v>
      </c>
      <c r="B3" s="102" t="s">
        <v>380</v>
      </c>
    </row>
    <row r="4" spans="1:2" s="97" customFormat="1" ht="23.5" customHeight="1" thickBot="1" x14ac:dyDescent="0.3">
      <c r="A4" s="103"/>
      <c r="B4" s="104"/>
    </row>
    <row r="5" spans="1:2" s="97" customFormat="1" ht="30" customHeight="1" x14ac:dyDescent="0.25">
      <c r="A5" s="101">
        <v>2</v>
      </c>
      <c r="B5" s="102" t="s">
        <v>390</v>
      </c>
    </row>
    <row r="6" spans="1:2" s="97" customFormat="1" ht="23.5" customHeight="1" thickBot="1" x14ac:dyDescent="0.3">
      <c r="A6" s="103"/>
      <c r="B6" s="104"/>
    </row>
    <row r="7" spans="1:2" s="97" customFormat="1" ht="30" customHeight="1" x14ac:dyDescent="0.25">
      <c r="A7" s="101">
        <v>3</v>
      </c>
      <c r="B7" s="102" t="s">
        <v>381</v>
      </c>
    </row>
    <row r="8" spans="1:2" s="97" customFormat="1" ht="23.5" customHeight="1" thickBot="1" x14ac:dyDescent="0.3">
      <c r="A8" s="103"/>
      <c r="B8" s="104"/>
    </row>
    <row r="9" spans="1:2" s="97" customFormat="1" ht="30" customHeight="1" thickBot="1" x14ac:dyDescent="0.3">
      <c r="A9" s="192">
        <v>4</v>
      </c>
      <c r="B9" s="109" t="s">
        <v>422</v>
      </c>
    </row>
    <row r="10" spans="1:2" s="97" customFormat="1" ht="55" customHeight="1" x14ac:dyDescent="0.25">
      <c r="A10" s="101">
        <v>5</v>
      </c>
      <c r="B10" s="102" t="s">
        <v>388</v>
      </c>
    </row>
    <row r="11" spans="1:2" s="97" customFormat="1" ht="103.5" customHeight="1" thickBot="1" x14ac:dyDescent="0.3">
      <c r="A11" s="103"/>
      <c r="B11" s="104"/>
    </row>
    <row r="12" spans="1:2" s="97" customFormat="1" ht="63" thickBot="1" x14ac:dyDescent="0.3">
      <c r="A12" s="101">
        <v>6</v>
      </c>
      <c r="B12" s="102" t="s">
        <v>405</v>
      </c>
    </row>
    <row r="13" spans="1:2" s="96" customFormat="1" ht="25.5" x14ac:dyDescent="0.25">
      <c r="A13" s="107">
        <v>7</v>
      </c>
      <c r="B13" s="102" t="s">
        <v>418</v>
      </c>
    </row>
    <row r="14" spans="1:2" s="96" customFormat="1" ht="29.5" customHeight="1" x14ac:dyDescent="0.25">
      <c r="A14" s="112"/>
      <c r="B14" s="109" t="s">
        <v>424</v>
      </c>
    </row>
    <row r="15" spans="1:2" s="96" customFormat="1" ht="94.5" customHeight="1" x14ac:dyDescent="0.25">
      <c r="A15" s="112"/>
      <c r="B15" s="109"/>
    </row>
    <row r="16" spans="1:2" s="96" customFormat="1" ht="16.5" customHeight="1" x14ac:dyDescent="0.25">
      <c r="A16" s="108" t="s">
        <v>389</v>
      </c>
      <c r="B16" s="109" t="s">
        <v>419</v>
      </c>
    </row>
    <row r="17" spans="1:2" s="96" customFormat="1" ht="16.5" customHeight="1" x14ac:dyDescent="0.25">
      <c r="A17" s="108" t="s">
        <v>389</v>
      </c>
      <c r="B17" s="109" t="s">
        <v>420</v>
      </c>
    </row>
    <row r="18" spans="1:2" s="98" customFormat="1" ht="25.5" thickBot="1" x14ac:dyDescent="0.3">
      <c r="A18" s="110" t="s">
        <v>389</v>
      </c>
      <c r="B18" s="111" t="s">
        <v>421</v>
      </c>
    </row>
    <row r="19" spans="1:2" ht="57" customHeight="1" thickBot="1" x14ac:dyDescent="0.3">
      <c r="A19" s="105">
        <v>8</v>
      </c>
      <c r="B19" s="191" t="s">
        <v>425</v>
      </c>
    </row>
    <row r="20" spans="1:2" ht="21" customHeight="1" thickBot="1" x14ac:dyDescent="0.3">
      <c r="A20" s="105">
        <v>9</v>
      </c>
      <c r="B20" s="106" t="s">
        <v>423</v>
      </c>
    </row>
    <row r="22" spans="1:2" ht="30.5" customHeight="1" x14ac:dyDescent="0.25">
      <c r="A22" s="245" t="s">
        <v>464</v>
      </c>
      <c r="B22" s="245"/>
    </row>
    <row r="24" spans="1:2" ht="29" customHeight="1" x14ac:dyDescent="0.25">
      <c r="A24" s="245" t="s">
        <v>463</v>
      </c>
      <c r="B24" s="245"/>
    </row>
  </sheetData>
  <sheetProtection formatColumns="0" formatRows="0"/>
  <mergeCells count="3">
    <mergeCell ref="A1:B1"/>
    <mergeCell ref="A22:B22"/>
    <mergeCell ref="A24:B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12"/>
    <pageSetUpPr fitToPage="1"/>
  </sheetPr>
  <dimension ref="A1:H91"/>
  <sheetViews>
    <sheetView showGridLines="0" tabSelected="1" zoomScaleNormal="100" workbookViewId="0">
      <selection activeCell="C11" sqref="C11:F11"/>
    </sheetView>
  </sheetViews>
  <sheetFormatPr defaultColWidth="8.7265625" defaultRowHeight="13" x14ac:dyDescent="0.3"/>
  <cols>
    <col min="1" max="1" width="20.7265625" style="15" customWidth="1"/>
    <col min="2" max="2" width="17" style="15" customWidth="1"/>
    <col min="3" max="3" width="15.81640625" style="15" customWidth="1"/>
    <col min="4" max="4" width="7.453125" style="15" customWidth="1"/>
    <col min="5" max="5" width="10.26953125" style="15" customWidth="1"/>
    <col min="6" max="6" width="13.1796875" style="15" customWidth="1"/>
    <col min="7" max="8" width="11.6328125" style="15" customWidth="1"/>
    <col min="9" max="11" width="8.7265625" style="15" customWidth="1"/>
    <col min="12" max="16384" width="8.7265625" style="15"/>
  </cols>
  <sheetData>
    <row r="1" spans="1:8" ht="15" customHeight="1" x14ac:dyDescent="0.3">
      <c r="A1" s="349" t="s">
        <v>4</v>
      </c>
      <c r="B1" s="350"/>
      <c r="C1" s="331" t="s">
        <v>5</v>
      </c>
      <c r="D1" s="332"/>
      <c r="E1" s="332"/>
      <c r="F1" s="333"/>
      <c r="G1" s="308" t="s">
        <v>38</v>
      </c>
      <c r="H1" s="309"/>
    </row>
    <row r="2" spans="1:8" ht="14.15" customHeight="1" thickBot="1" x14ac:dyDescent="0.35">
      <c r="A2" s="351"/>
      <c r="B2" s="352"/>
      <c r="C2" s="334"/>
      <c r="D2" s="335"/>
      <c r="E2" s="335"/>
      <c r="F2" s="336"/>
      <c r="G2" s="310"/>
      <c r="H2" s="311"/>
    </row>
    <row r="3" spans="1:8" ht="16.5" customHeight="1" x14ac:dyDescent="0.3">
      <c r="A3" s="93" t="s">
        <v>384</v>
      </c>
      <c r="B3" s="197" t="s">
        <v>382</v>
      </c>
      <c r="C3" s="337" t="str">
        <f>IF(Списки!D28&lt;=5,"(Deck Officers)",IF(Списки!D28&lt;=11,"(Engine Officers)",IF(OR(Списки!D28&lt;=12,Списки!D28=13,Списки!D28=14,Списки!D28=15,Списки!D28=22,Списки!D28=23,Списки!D28=24),"(Deck staff)",IF(Списки!D28="","","(Engine staff)"))))</f>
        <v>(Deck staff)</v>
      </c>
      <c r="D3" s="338"/>
      <c r="E3" s="338"/>
      <c r="F3" s="339"/>
      <c r="G3" s="375" t="s">
        <v>6</v>
      </c>
      <c r="H3" s="376"/>
    </row>
    <row r="4" spans="1:8" ht="14.15" customHeight="1" x14ac:dyDescent="0.3">
      <c r="A4" s="93" t="s">
        <v>385</v>
      </c>
      <c r="B4" s="197" t="s">
        <v>383</v>
      </c>
      <c r="C4" s="337"/>
      <c r="D4" s="338"/>
      <c r="E4" s="338"/>
      <c r="F4" s="339"/>
      <c r="G4" s="377"/>
      <c r="H4" s="378"/>
    </row>
    <row r="5" spans="1:8" ht="14.15" customHeight="1" x14ac:dyDescent="0.3">
      <c r="A5" s="93" t="s">
        <v>386</v>
      </c>
      <c r="B5" s="197"/>
      <c r="C5" s="337"/>
      <c r="D5" s="338"/>
      <c r="E5" s="224"/>
      <c r="F5" s="225"/>
      <c r="G5" s="377"/>
      <c r="H5" s="378"/>
    </row>
    <row r="6" spans="1:8" ht="14.15" customHeight="1" x14ac:dyDescent="0.3">
      <c r="A6" s="94" t="s">
        <v>387</v>
      </c>
      <c r="B6" s="198" t="s">
        <v>404</v>
      </c>
      <c r="C6" s="329" t="s">
        <v>435</v>
      </c>
      <c r="D6" s="330"/>
      <c r="E6" s="199">
        <v>3</v>
      </c>
      <c r="F6" s="195" t="s">
        <v>436</v>
      </c>
      <c r="G6" s="377"/>
      <c r="H6" s="378"/>
    </row>
    <row r="7" spans="1:8" ht="15" customHeight="1" x14ac:dyDescent="0.3">
      <c r="A7" s="369" t="s">
        <v>200</v>
      </c>
      <c r="B7" s="370"/>
      <c r="C7" s="353" t="s">
        <v>90</v>
      </c>
      <c r="D7" s="354"/>
      <c r="E7" s="354" t="s">
        <v>88</v>
      </c>
      <c r="F7" s="355"/>
      <c r="G7" s="379"/>
      <c r="H7" s="378"/>
    </row>
    <row r="8" spans="1:8" ht="15" customHeight="1" x14ac:dyDescent="0.3">
      <c r="A8" s="371" t="s">
        <v>116</v>
      </c>
      <c r="B8" s="372"/>
      <c r="C8" s="373"/>
      <c r="D8" s="373"/>
      <c r="E8" s="373"/>
      <c r="F8" s="374"/>
      <c r="G8" s="379"/>
      <c r="H8" s="378"/>
    </row>
    <row r="9" spans="1:8" ht="15" customHeight="1" x14ac:dyDescent="0.3">
      <c r="A9" s="382" t="s">
        <v>333</v>
      </c>
      <c r="B9" s="383"/>
      <c r="C9" s="306"/>
      <c r="D9" s="306"/>
      <c r="E9" s="306"/>
      <c r="F9" s="307"/>
      <c r="G9" s="379"/>
      <c r="H9" s="378"/>
    </row>
    <row r="10" spans="1:8" ht="15" customHeight="1" x14ac:dyDescent="0.3">
      <c r="A10" s="356" t="s">
        <v>117</v>
      </c>
      <c r="B10" s="357"/>
      <c r="C10" s="358"/>
      <c r="D10" s="359"/>
      <c r="E10" s="359"/>
      <c r="F10" s="360"/>
      <c r="G10" s="379"/>
      <c r="H10" s="378"/>
    </row>
    <row r="11" spans="1:8" ht="14.5" thickBot="1" x14ac:dyDescent="0.35">
      <c r="A11" s="273" t="s">
        <v>118</v>
      </c>
      <c r="B11" s="274"/>
      <c r="C11" s="275"/>
      <c r="D11" s="276"/>
      <c r="E11" s="276"/>
      <c r="F11" s="277"/>
      <c r="G11" s="380"/>
      <c r="H11" s="381"/>
    </row>
    <row r="12" spans="1:8" ht="15" customHeight="1" x14ac:dyDescent="0.3">
      <c r="A12" s="291" t="s">
        <v>8</v>
      </c>
      <c r="B12" s="292"/>
      <c r="C12" s="366"/>
      <c r="D12" s="367"/>
      <c r="E12" s="367"/>
      <c r="F12" s="368"/>
      <c r="G12" s="91" t="s">
        <v>39</v>
      </c>
      <c r="H12" s="81"/>
    </row>
    <row r="13" spans="1:8" ht="15" customHeight="1" x14ac:dyDescent="0.3">
      <c r="A13" s="36" t="s">
        <v>57</v>
      </c>
      <c r="B13" s="37" t="s">
        <v>58</v>
      </c>
      <c r="C13" s="293"/>
      <c r="D13" s="294"/>
      <c r="E13" s="364"/>
      <c r="F13" s="365"/>
      <c r="G13" s="92" t="s">
        <v>40</v>
      </c>
      <c r="H13" s="82"/>
    </row>
    <row r="14" spans="1:8" ht="15" customHeight="1" x14ac:dyDescent="0.3">
      <c r="A14" s="36" t="s">
        <v>9</v>
      </c>
      <c r="B14" s="37" t="s">
        <v>59</v>
      </c>
      <c r="C14" s="280"/>
      <c r="D14" s="281"/>
      <c r="E14" s="281"/>
      <c r="F14" s="290"/>
      <c r="G14" s="92" t="s">
        <v>10</v>
      </c>
      <c r="H14" s="82"/>
    </row>
    <row r="15" spans="1:8" ht="15" customHeight="1" x14ac:dyDescent="0.3">
      <c r="A15" s="273" t="s">
        <v>7</v>
      </c>
      <c r="B15" s="274"/>
      <c r="C15" s="361"/>
      <c r="D15" s="362"/>
      <c r="E15" s="362"/>
      <c r="F15" s="363"/>
      <c r="G15" s="92" t="s">
        <v>11</v>
      </c>
      <c r="H15" s="82"/>
    </row>
    <row r="16" spans="1:8" ht="14" x14ac:dyDescent="0.3">
      <c r="A16" s="291" t="s">
        <v>391</v>
      </c>
      <c r="B16" s="292"/>
      <c r="C16" s="190"/>
      <c r="D16" s="295"/>
      <c r="E16" s="295"/>
      <c r="F16" s="296"/>
      <c r="G16" s="92" t="s">
        <v>12</v>
      </c>
      <c r="H16" s="83"/>
    </row>
    <row r="17" spans="1:8" ht="15" customHeight="1" x14ac:dyDescent="0.3">
      <c r="A17" s="36" t="s">
        <v>115</v>
      </c>
      <c r="B17" s="37" t="s">
        <v>59</v>
      </c>
      <c r="C17" s="280"/>
      <c r="D17" s="281"/>
      <c r="E17" s="281"/>
      <c r="F17" s="290"/>
      <c r="G17" s="92" t="s">
        <v>13</v>
      </c>
      <c r="H17" s="83"/>
    </row>
    <row r="18" spans="1:8" ht="15" customHeight="1" thickBot="1" x14ac:dyDescent="0.35">
      <c r="A18" s="282" t="s">
        <v>119</v>
      </c>
      <c r="B18" s="283"/>
      <c r="C18" s="314"/>
      <c r="D18" s="315"/>
      <c r="E18" s="315"/>
      <c r="F18" s="316"/>
      <c r="G18" s="16" t="s">
        <v>73</v>
      </c>
      <c r="H18" s="84" t="str">
        <f>IF(OR(H12=0,H13=0),"",H12/((H13/100)^2))</f>
        <v/>
      </c>
    </row>
    <row r="19" spans="1:8" ht="15" customHeight="1" thickBot="1" x14ac:dyDescent="0.35">
      <c r="A19" s="312" t="s">
        <v>83</v>
      </c>
      <c r="B19" s="313"/>
      <c r="C19" s="284" t="s">
        <v>36</v>
      </c>
      <c r="D19" s="285"/>
      <c r="E19" s="21"/>
      <c r="F19" s="284" t="s">
        <v>451</v>
      </c>
      <c r="G19" s="285"/>
      <c r="H19" s="85"/>
    </row>
    <row r="20" spans="1:8" x14ac:dyDescent="0.3">
      <c r="A20" s="298" t="s">
        <v>14</v>
      </c>
      <c r="B20" s="299"/>
      <c r="C20" s="17" t="s">
        <v>198</v>
      </c>
      <c r="D20" s="286"/>
      <c r="E20" s="286"/>
      <c r="F20" s="286"/>
      <c r="G20" s="286"/>
      <c r="H20" s="287"/>
    </row>
    <row r="21" spans="1:8" ht="25.5" customHeight="1" thickBot="1" x14ac:dyDescent="0.35">
      <c r="A21" s="300"/>
      <c r="B21" s="301"/>
      <c r="C21" s="18" t="s">
        <v>199</v>
      </c>
      <c r="D21" s="288"/>
      <c r="E21" s="288"/>
      <c r="F21" s="289"/>
      <c r="G21" s="19" t="s">
        <v>81</v>
      </c>
      <c r="H21" s="86"/>
    </row>
    <row r="22" spans="1:8" ht="17.149999999999999" customHeight="1" thickBot="1" x14ac:dyDescent="0.35">
      <c r="A22" s="302" t="s">
        <v>41</v>
      </c>
      <c r="B22" s="303"/>
      <c r="C22" s="303"/>
      <c r="D22" s="303"/>
      <c r="E22" s="303"/>
      <c r="F22" s="303"/>
      <c r="G22" s="303"/>
      <c r="H22" s="304"/>
    </row>
    <row r="23" spans="1:8" ht="15" customHeight="1" x14ac:dyDescent="0.3">
      <c r="A23" s="278" t="s">
        <v>42</v>
      </c>
      <c r="B23" s="279"/>
      <c r="C23" s="268" t="s">
        <v>50</v>
      </c>
      <c r="D23" s="269"/>
      <c r="E23" s="269"/>
      <c r="F23" s="270"/>
      <c r="G23" s="66" t="s">
        <v>53</v>
      </c>
      <c r="H23" s="20" t="s">
        <v>54</v>
      </c>
    </row>
    <row r="24" spans="1:8" ht="15" customHeight="1" x14ac:dyDescent="0.3">
      <c r="A24" s="264" t="s">
        <v>35</v>
      </c>
      <c r="B24" s="265"/>
      <c r="C24" s="320"/>
      <c r="D24" s="321"/>
      <c r="E24" s="321"/>
      <c r="F24" s="322"/>
      <c r="G24" s="77"/>
      <c r="H24" s="223"/>
    </row>
    <row r="25" spans="1:8" ht="15" customHeight="1" x14ac:dyDescent="0.3">
      <c r="A25" s="264" t="s">
        <v>34</v>
      </c>
      <c r="B25" s="265"/>
      <c r="C25" s="320"/>
      <c r="D25" s="321"/>
      <c r="E25" s="321"/>
      <c r="F25" s="322"/>
      <c r="G25" s="77"/>
      <c r="H25" s="78"/>
    </row>
    <row r="26" spans="1:8" ht="15" customHeight="1" thickBot="1" x14ac:dyDescent="0.35">
      <c r="A26" s="343" t="s">
        <v>15</v>
      </c>
      <c r="B26" s="344"/>
      <c r="C26" s="323"/>
      <c r="D26" s="324"/>
      <c r="E26" s="324"/>
      <c r="F26" s="325"/>
      <c r="G26" s="79"/>
      <c r="H26" s="78"/>
    </row>
    <row r="27" spans="1:8" ht="15" customHeight="1" x14ac:dyDescent="0.3">
      <c r="A27" s="278" t="s">
        <v>43</v>
      </c>
      <c r="B27" s="279"/>
      <c r="C27" s="49" t="s">
        <v>44</v>
      </c>
      <c r="D27" s="268" t="s">
        <v>50</v>
      </c>
      <c r="E27" s="269"/>
      <c r="F27" s="270"/>
      <c r="G27" s="66" t="s">
        <v>53</v>
      </c>
      <c r="H27" s="20" t="s">
        <v>54</v>
      </c>
    </row>
    <row r="28" spans="1:8" ht="15" customHeight="1" x14ac:dyDescent="0.3">
      <c r="A28" s="326" t="s">
        <v>16</v>
      </c>
      <c r="B28" s="327"/>
      <c r="C28" s="187"/>
      <c r="D28" s="328"/>
      <c r="E28" s="317"/>
      <c r="F28" s="317"/>
      <c r="G28" s="77"/>
      <c r="H28" s="78"/>
    </row>
    <row r="29" spans="1:8" ht="15" customHeight="1" x14ac:dyDescent="0.3">
      <c r="A29" s="345" t="s">
        <v>37</v>
      </c>
      <c r="B29" s="346"/>
      <c r="C29" s="188"/>
      <c r="D29" s="317"/>
      <c r="E29" s="317"/>
      <c r="F29" s="317"/>
      <c r="G29" s="77"/>
      <c r="H29" s="78"/>
    </row>
    <row r="30" spans="1:8" ht="15" customHeight="1" thickBot="1" x14ac:dyDescent="0.35">
      <c r="A30" s="318" t="s">
        <v>84</v>
      </c>
      <c r="B30" s="319"/>
      <c r="C30" s="189"/>
      <c r="D30" s="297"/>
      <c r="E30" s="297"/>
      <c r="F30" s="297"/>
      <c r="G30" s="79"/>
      <c r="H30" s="78"/>
    </row>
    <row r="31" spans="1:8" ht="15" customHeight="1" x14ac:dyDescent="0.3">
      <c r="A31" s="278" t="s">
        <v>45</v>
      </c>
      <c r="B31" s="279"/>
      <c r="C31" s="268"/>
      <c r="D31" s="269"/>
      <c r="E31" s="269"/>
      <c r="F31" s="270"/>
      <c r="G31" s="66" t="s">
        <v>53</v>
      </c>
      <c r="H31" s="20" t="s">
        <v>54</v>
      </c>
    </row>
    <row r="32" spans="1:8" ht="15" customHeight="1" x14ac:dyDescent="0.3">
      <c r="A32" s="347" t="s">
        <v>197</v>
      </c>
      <c r="B32" s="348"/>
      <c r="C32" s="340"/>
      <c r="D32" s="341"/>
      <c r="E32" s="341"/>
      <c r="F32" s="342"/>
      <c r="G32" s="77"/>
      <c r="H32" s="78"/>
    </row>
    <row r="33" spans="1:8" ht="15" customHeight="1" x14ac:dyDescent="0.3">
      <c r="A33" s="347" t="s">
        <v>196</v>
      </c>
      <c r="B33" s="348"/>
      <c r="C33" s="340"/>
      <c r="D33" s="341"/>
      <c r="E33" s="341"/>
      <c r="F33" s="342"/>
      <c r="G33" s="77"/>
      <c r="H33" s="223"/>
    </row>
    <row r="34" spans="1:8" ht="15" customHeight="1" x14ac:dyDescent="0.3">
      <c r="A34" s="347" t="s">
        <v>195</v>
      </c>
      <c r="B34" s="348"/>
      <c r="C34" s="340"/>
      <c r="D34" s="341"/>
      <c r="E34" s="341"/>
      <c r="F34" s="342"/>
      <c r="G34" s="77"/>
      <c r="H34" s="78"/>
    </row>
    <row r="35" spans="1:8" ht="15" customHeight="1" thickBot="1" x14ac:dyDescent="0.35">
      <c r="A35" s="404" t="s">
        <v>355</v>
      </c>
      <c r="B35" s="405"/>
      <c r="C35" s="406"/>
      <c r="D35" s="407"/>
      <c r="E35" s="407"/>
      <c r="F35" s="408"/>
      <c r="G35" s="79"/>
      <c r="H35" s="78"/>
    </row>
    <row r="36" spans="1:8" ht="15" customHeight="1" x14ac:dyDescent="0.3">
      <c r="A36" s="278" t="s">
        <v>48</v>
      </c>
      <c r="B36" s="279"/>
      <c r="C36" s="49" t="s">
        <v>49</v>
      </c>
      <c r="D36" s="263" t="s">
        <v>50</v>
      </c>
      <c r="E36" s="263"/>
      <c r="F36" s="69" t="s">
        <v>354</v>
      </c>
      <c r="G36" s="66" t="s">
        <v>53</v>
      </c>
      <c r="H36" s="20" t="s">
        <v>54</v>
      </c>
    </row>
    <row r="37" spans="1:8" ht="14" customHeight="1" x14ac:dyDescent="0.3">
      <c r="A37" s="264" t="str">
        <f>IF(OR(C37="",C37="Absent"),"Certificate of Competency  (COC)",CONCATENATE("Certificate of Competency  (COC)  (",CHOOSE(MATCH(Application!C37,Списки!I1:I15,0),"II/1", "II/2","II/2","II/4","II/5","III/1","III/2","III/2","III/3","III/3","III/4","III/5","III/6","III/7","MOT-2006"),")"))</f>
        <v>Certificate of Competency  (COC)</v>
      </c>
      <c r="B37" s="265"/>
      <c r="C37" s="180"/>
      <c r="D37" s="305"/>
      <c r="E37" s="305"/>
      <c r="F37" s="230"/>
      <c r="G37" s="77"/>
      <c r="H37" s="78"/>
    </row>
    <row r="38" spans="1:8" ht="14" customHeight="1" x14ac:dyDescent="0.3">
      <c r="A38" s="264" t="s">
        <v>342</v>
      </c>
      <c r="B38" s="265"/>
      <c r="C38" s="180"/>
      <c r="D38" s="305"/>
      <c r="E38" s="305"/>
      <c r="F38" s="230"/>
      <c r="G38" s="77"/>
      <c r="H38" s="78"/>
    </row>
    <row r="39" spans="1:8" ht="14" x14ac:dyDescent="0.3">
      <c r="A39" s="264" t="s">
        <v>345</v>
      </c>
      <c r="B39" s="265"/>
      <c r="C39" s="180"/>
      <c r="D39" s="305"/>
      <c r="E39" s="305"/>
      <c r="F39" s="230"/>
      <c r="G39" s="77"/>
      <c r="H39" s="78"/>
    </row>
    <row r="40" spans="1:8" ht="14" x14ac:dyDescent="0.3">
      <c r="A40" s="264" t="s">
        <v>188</v>
      </c>
      <c r="B40" s="265"/>
      <c r="C40" s="180"/>
      <c r="D40" s="305"/>
      <c r="E40" s="305"/>
      <c r="F40" s="230"/>
      <c r="G40" s="77"/>
      <c r="H40" s="78"/>
    </row>
    <row r="41" spans="1:8" ht="14" x14ac:dyDescent="0.3">
      <c r="A41" s="248" t="s">
        <v>46</v>
      </c>
      <c r="B41" s="249"/>
      <c r="C41" s="180"/>
      <c r="D41" s="305"/>
      <c r="E41" s="305"/>
      <c r="F41" s="230"/>
      <c r="G41" s="77"/>
      <c r="H41" s="78"/>
    </row>
    <row r="42" spans="1:8" ht="14" x14ac:dyDescent="0.3">
      <c r="A42" s="248" t="s">
        <v>187</v>
      </c>
      <c r="B42" s="249"/>
      <c r="C42" s="180"/>
      <c r="D42" s="305"/>
      <c r="E42" s="305"/>
      <c r="F42" s="230"/>
      <c r="G42" s="77"/>
      <c r="H42" s="78"/>
    </row>
    <row r="43" spans="1:8" ht="14" customHeight="1" x14ac:dyDescent="0.3">
      <c r="A43" s="248" t="s">
        <v>124</v>
      </c>
      <c r="B43" s="249"/>
      <c r="C43" s="180"/>
      <c r="D43" s="305"/>
      <c r="E43" s="305"/>
      <c r="F43" s="230"/>
      <c r="G43" s="77"/>
      <c r="H43" s="78"/>
    </row>
    <row r="44" spans="1:8" ht="15" customHeight="1" x14ac:dyDescent="0.3">
      <c r="A44" s="248" t="s">
        <v>172</v>
      </c>
      <c r="B44" s="249"/>
      <c r="C44" s="180"/>
      <c r="D44" s="305"/>
      <c r="E44" s="305"/>
      <c r="F44" s="230"/>
      <c r="G44" s="77"/>
      <c r="H44" s="78"/>
    </row>
    <row r="45" spans="1:8" ht="14" x14ac:dyDescent="0.3">
      <c r="A45" s="248" t="s">
        <v>171</v>
      </c>
      <c r="B45" s="249"/>
      <c r="C45" s="180"/>
      <c r="D45" s="305"/>
      <c r="E45" s="305"/>
      <c r="F45" s="230"/>
      <c r="G45" s="77"/>
      <c r="H45" s="78"/>
    </row>
    <row r="46" spans="1:8" ht="14" customHeight="1" x14ac:dyDescent="0.3">
      <c r="A46" s="248" t="s">
        <v>125</v>
      </c>
      <c r="B46" s="249"/>
      <c r="C46" s="180"/>
      <c r="D46" s="305"/>
      <c r="E46" s="305"/>
      <c r="F46" s="230"/>
      <c r="G46" s="77"/>
      <c r="H46" s="78"/>
    </row>
    <row r="47" spans="1:8" ht="14" x14ac:dyDescent="0.3">
      <c r="A47" s="248" t="s">
        <v>126</v>
      </c>
      <c r="B47" s="249"/>
      <c r="C47" s="180"/>
      <c r="D47" s="305"/>
      <c r="E47" s="305"/>
      <c r="F47" s="230"/>
      <c r="G47" s="77"/>
      <c r="H47" s="78"/>
    </row>
    <row r="48" spans="1:8" ht="14.25" customHeight="1" x14ac:dyDescent="0.3">
      <c r="A48" s="248" t="s">
        <v>127</v>
      </c>
      <c r="B48" s="249"/>
      <c r="C48" s="180"/>
      <c r="D48" s="305"/>
      <c r="E48" s="305"/>
      <c r="F48" s="230"/>
      <c r="G48" s="77"/>
      <c r="H48" s="78"/>
    </row>
    <row r="49" spans="1:8" ht="14" x14ac:dyDescent="0.3">
      <c r="A49" s="248" t="s">
        <v>173</v>
      </c>
      <c r="B49" s="249"/>
      <c r="C49" s="180"/>
      <c r="D49" s="305"/>
      <c r="E49" s="305"/>
      <c r="F49" s="230"/>
      <c r="G49" s="77"/>
      <c r="H49" s="78"/>
    </row>
    <row r="50" spans="1:8" ht="14" x14ac:dyDescent="0.3">
      <c r="A50" s="248" t="s">
        <v>183</v>
      </c>
      <c r="B50" s="249"/>
      <c r="C50" s="180"/>
      <c r="D50" s="305"/>
      <c r="E50" s="305"/>
      <c r="F50" s="230"/>
      <c r="G50" s="77"/>
      <c r="H50" s="78"/>
    </row>
    <row r="51" spans="1:8" ht="14" x14ac:dyDescent="0.3">
      <c r="A51" s="248" t="s">
        <v>184</v>
      </c>
      <c r="B51" s="249"/>
      <c r="C51" s="180"/>
      <c r="D51" s="305"/>
      <c r="E51" s="305"/>
      <c r="F51" s="230"/>
      <c r="G51" s="77"/>
      <c r="H51" s="78"/>
    </row>
    <row r="52" spans="1:8" ht="14" x14ac:dyDescent="0.3">
      <c r="A52" s="248" t="s">
        <v>193</v>
      </c>
      <c r="B52" s="249"/>
      <c r="C52" s="180"/>
      <c r="D52" s="305"/>
      <c r="E52" s="305"/>
      <c r="F52" s="230"/>
      <c r="G52" s="77"/>
      <c r="H52" s="78"/>
    </row>
    <row r="53" spans="1:8" ht="14" x14ac:dyDescent="0.3">
      <c r="A53" s="248" t="s">
        <v>194</v>
      </c>
      <c r="B53" s="249"/>
      <c r="C53" s="180"/>
      <c r="D53" s="305"/>
      <c r="E53" s="305"/>
      <c r="F53" s="230"/>
      <c r="G53" s="77"/>
      <c r="H53" s="78"/>
    </row>
    <row r="54" spans="1:8" ht="14" x14ac:dyDescent="0.3">
      <c r="A54" s="248" t="s">
        <v>359</v>
      </c>
      <c r="B54" s="249"/>
      <c r="C54" s="180"/>
      <c r="D54" s="305"/>
      <c r="E54" s="305"/>
      <c r="F54" s="230"/>
      <c r="G54" s="77"/>
      <c r="H54" s="78"/>
    </row>
    <row r="55" spans="1:8" ht="14" customHeight="1" x14ac:dyDescent="0.3">
      <c r="A55" s="248" t="s">
        <v>185</v>
      </c>
      <c r="B55" s="249"/>
      <c r="C55" s="180"/>
      <c r="D55" s="305"/>
      <c r="E55" s="305"/>
      <c r="F55" s="230"/>
      <c r="G55" s="77"/>
      <c r="H55" s="78"/>
    </row>
    <row r="56" spans="1:8" ht="14" customHeight="1" x14ac:dyDescent="0.3">
      <c r="A56" s="248" t="s">
        <v>47</v>
      </c>
      <c r="B56" s="249"/>
      <c r="C56" s="180"/>
      <c r="D56" s="250"/>
      <c r="E56" s="250"/>
      <c r="F56" s="230"/>
      <c r="G56" s="77"/>
      <c r="H56" s="78"/>
    </row>
    <row r="57" spans="1:8" ht="14" customHeight="1" x14ac:dyDescent="0.3">
      <c r="A57" s="248" t="s">
        <v>352</v>
      </c>
      <c r="B57" s="249"/>
      <c r="C57" s="180"/>
      <c r="D57" s="250"/>
      <c r="E57" s="250"/>
      <c r="F57" s="230"/>
      <c r="G57" s="77"/>
      <c r="H57" s="78"/>
    </row>
    <row r="58" spans="1:8" ht="14" customHeight="1" x14ac:dyDescent="0.3">
      <c r="A58" s="248" t="s">
        <v>17</v>
      </c>
      <c r="B58" s="249"/>
      <c r="C58" s="180"/>
      <c r="D58" s="305"/>
      <c r="E58" s="305"/>
      <c r="F58" s="230"/>
      <c r="G58" s="77"/>
      <c r="H58" s="78"/>
    </row>
    <row r="59" spans="1:8" ht="14" x14ac:dyDescent="0.3">
      <c r="A59" s="248" t="s">
        <v>186</v>
      </c>
      <c r="B59" s="249"/>
      <c r="C59" s="180"/>
      <c r="D59" s="261"/>
      <c r="E59" s="261"/>
      <c r="F59" s="167"/>
      <c r="G59" s="77"/>
      <c r="H59" s="78"/>
    </row>
    <row r="60" spans="1:8" ht="14" x14ac:dyDescent="0.3">
      <c r="A60" s="248" t="s">
        <v>18</v>
      </c>
      <c r="B60" s="249"/>
      <c r="C60" s="180"/>
      <c r="D60" s="261"/>
      <c r="E60" s="261"/>
      <c r="F60" s="167"/>
      <c r="G60" s="77"/>
      <c r="H60" s="78"/>
    </row>
    <row r="61" spans="1:8" ht="14" x14ac:dyDescent="0.3">
      <c r="A61" s="248" t="s">
        <v>33</v>
      </c>
      <c r="B61" s="249"/>
      <c r="C61" s="180"/>
      <c r="D61" s="261"/>
      <c r="E61" s="261"/>
      <c r="F61" s="167"/>
      <c r="G61" s="77"/>
      <c r="H61" s="78"/>
    </row>
    <row r="62" spans="1:8" ht="14" x14ac:dyDescent="0.3">
      <c r="A62" s="248" t="s">
        <v>239</v>
      </c>
      <c r="B62" s="249"/>
      <c r="C62" s="180"/>
      <c r="D62" s="261"/>
      <c r="E62" s="261"/>
      <c r="F62" s="167"/>
      <c r="G62" s="77"/>
      <c r="H62" s="78"/>
    </row>
    <row r="63" spans="1:8" ht="14" x14ac:dyDescent="0.3">
      <c r="A63" s="248" t="s">
        <v>346</v>
      </c>
      <c r="B63" s="249"/>
      <c r="C63" s="180"/>
      <c r="D63" s="261"/>
      <c r="E63" s="261"/>
      <c r="F63" s="167"/>
      <c r="G63" s="77"/>
      <c r="H63" s="78"/>
    </row>
    <row r="64" spans="1:8" ht="14" x14ac:dyDescent="0.3">
      <c r="A64" s="248" t="s">
        <v>347</v>
      </c>
      <c r="B64" s="249"/>
      <c r="C64" s="180"/>
      <c r="D64" s="261"/>
      <c r="E64" s="261"/>
      <c r="F64" s="167"/>
      <c r="G64" s="77"/>
      <c r="H64" s="78"/>
    </row>
    <row r="65" spans="1:8" ht="14" x14ac:dyDescent="0.3">
      <c r="A65" s="248" t="s">
        <v>348</v>
      </c>
      <c r="B65" s="249"/>
      <c r="C65" s="180"/>
      <c r="D65" s="261"/>
      <c r="E65" s="261"/>
      <c r="F65" s="167"/>
      <c r="G65" s="77"/>
      <c r="H65" s="78"/>
    </row>
    <row r="66" spans="1:8" ht="14" x14ac:dyDescent="0.3">
      <c r="A66" s="248" t="s">
        <v>356</v>
      </c>
      <c r="B66" s="249"/>
      <c r="C66" s="180"/>
      <c r="D66" s="261"/>
      <c r="E66" s="261"/>
      <c r="F66" s="167"/>
      <c r="G66" s="77"/>
      <c r="H66" s="78"/>
    </row>
    <row r="67" spans="1:8" ht="14" x14ac:dyDescent="0.3">
      <c r="A67" s="248" t="s">
        <v>351</v>
      </c>
      <c r="B67" s="249"/>
      <c r="C67" s="180"/>
      <c r="D67" s="261"/>
      <c r="E67" s="261"/>
      <c r="F67" s="167"/>
      <c r="G67" s="77"/>
      <c r="H67" s="78"/>
    </row>
    <row r="68" spans="1:8" ht="14" x14ac:dyDescent="0.3">
      <c r="A68" s="248" t="s">
        <v>353</v>
      </c>
      <c r="B68" s="249"/>
      <c r="C68" s="180"/>
      <c r="D68" s="261"/>
      <c r="E68" s="261"/>
      <c r="F68" s="167"/>
      <c r="G68" s="77"/>
      <c r="H68" s="78"/>
    </row>
    <row r="69" spans="1:8" ht="14" x14ac:dyDescent="0.3">
      <c r="A69" s="402" t="s">
        <v>442</v>
      </c>
      <c r="B69" s="403"/>
      <c r="C69" s="176"/>
      <c r="D69" s="261"/>
      <c r="E69" s="261"/>
      <c r="F69" s="167"/>
      <c r="G69" s="77"/>
      <c r="H69" s="78"/>
    </row>
    <row r="70" spans="1:8" ht="14.5" thickBot="1" x14ac:dyDescent="0.35">
      <c r="A70" s="396" t="s">
        <v>442</v>
      </c>
      <c r="B70" s="397"/>
      <c r="C70" s="177"/>
      <c r="D70" s="262"/>
      <c r="E70" s="262"/>
      <c r="F70" s="168"/>
      <c r="G70" s="79"/>
      <c r="H70" s="78"/>
    </row>
    <row r="71" spans="1:8" ht="15" customHeight="1" x14ac:dyDescent="0.3">
      <c r="A71" s="278" t="s">
        <v>19</v>
      </c>
      <c r="B71" s="279"/>
      <c r="C71" s="181" t="s">
        <v>49</v>
      </c>
      <c r="D71" s="263" t="s">
        <v>50</v>
      </c>
      <c r="E71" s="263"/>
      <c r="F71" s="69" t="s">
        <v>354</v>
      </c>
      <c r="G71" s="66" t="s">
        <v>53</v>
      </c>
      <c r="H71" s="20" t="s">
        <v>54</v>
      </c>
    </row>
    <row r="72" spans="1:8" ht="26" customHeight="1" x14ac:dyDescent="0.3">
      <c r="A72" s="264" t="str">
        <f>IF(OR(C37="CPT",C37="C/O",C37="OOW/Deck",C37="C/E &gt; 3000",C37="2/E &gt; 3000",C37="C/E &lt; 3000",C37="2/E &lt; 3000",C37="OOW/Engine",C37="ETO"),"Endorsement for Oil and Chemical tanker cargo operations (V/1-1.1)","Training for Oil and Chemical tanker cargo operations (V/1-1.1)")</f>
        <v>Training for Oil and Chemical tanker cargo operations (V/1-1.1)</v>
      </c>
      <c r="B72" s="401"/>
      <c r="C72" s="233" t="str">
        <f>IF(CODE(A72)=84,"Basic",IF(CODE(A72)=69,"Operational",""))</f>
        <v>Basic</v>
      </c>
      <c r="D72" s="251"/>
      <c r="E72" s="252"/>
      <c r="F72" s="167"/>
      <c r="G72" s="77"/>
      <c r="H72" s="78"/>
    </row>
    <row r="73" spans="1:8" ht="26" customHeight="1" x14ac:dyDescent="0.3">
      <c r="A73" s="264" t="str">
        <f>IF(OR(C37="CPT",C37="C/O",C37="OOW/Deck",C37="C/E &gt; 3000",C37="2/E &gt; 3000",C37="C/E &lt; 3000",C37="2/E &lt; 3000",C37="OOW/Engine",C37="ETO"),"Endorsement for Oil tanker cargo operations (V/1-1.3)","Training for Oil tanker cargo operations (V/1-1.3)")</f>
        <v>Training for Oil tanker cargo operations (V/1-1.3)</v>
      </c>
      <c r="B73" s="265"/>
      <c r="C73" s="233" t="str">
        <f>IF(CODE(A73)=84,"Advanced","Management")</f>
        <v>Advanced</v>
      </c>
      <c r="D73" s="251"/>
      <c r="E73" s="252"/>
      <c r="F73" s="167"/>
      <c r="G73" s="77"/>
      <c r="H73" s="78"/>
    </row>
    <row r="74" spans="1:8" ht="26" customHeight="1" x14ac:dyDescent="0.3">
      <c r="A74" s="264" t="str">
        <f>IF(OR(C37="CPT",C37="C/O",C37="OOW/Deck",C37="C/E &gt; 3000",C37="2/E &gt; 3000",C37="C/E &lt; 3000",C37="2/E &lt; 3000",C37="OOW/Engine",C37="ETO"),"Endorsement for Chemical tanker cargo operations (V/1-1.5)","Training for Chemical tanker cargo operations (V/1-1.5)")</f>
        <v>Training for Chemical tanker cargo operations (V/1-1.5)</v>
      </c>
      <c r="B74" s="265"/>
      <c r="C74" s="233" t="str">
        <f>IF(CODE(A74)=84,"Advanced","Management")</f>
        <v>Advanced</v>
      </c>
      <c r="D74" s="251"/>
      <c r="E74" s="252"/>
      <c r="F74" s="167"/>
      <c r="G74" s="77"/>
      <c r="H74" s="78"/>
    </row>
    <row r="75" spans="1:8" ht="26" customHeight="1" x14ac:dyDescent="0.3">
      <c r="A75" s="264" t="str">
        <f>IF(OR(AND(CODE(A74)=84,OR(C75="Operational",C75="Management")),AND(CODE(A74)=69,OR(C75="Basic",C75="Advanced"))),"Grade is wrong selected. Please change selection in column Grade (if any).",IF(OR(C37="CPT",C37="C/O",C37="OOW/Deck",C37="C/E &gt; 3000",C37="2/E &gt; 3000",C37="C/E &lt; 3000",C37="2/E &lt; 3000",C37="OOW/Engine",C37="ETO"),CONCATENATE("Endorsement for Liquefied Gas tanker cargo operations  ",IF(C75="Operational","(V/1-2.1)", IF(C75="Management","(V/1-2.3)",""))), CONCATENATE("Training for Liquefied Gas tanker cargo operations  ",IF(C75="Basic","(V/1-2.1)", IF(C75="Advanced","(V/1-2.3)","")))))</f>
        <v xml:space="preserve">Training for Liquefied Gas tanker cargo operations  </v>
      </c>
      <c r="B75" s="265"/>
      <c r="C75" s="196"/>
      <c r="D75" s="251"/>
      <c r="E75" s="252"/>
      <c r="F75" s="167"/>
      <c r="G75" s="77"/>
      <c r="H75" s="78"/>
    </row>
    <row r="76" spans="1:8" ht="26" customHeight="1" thickBot="1" x14ac:dyDescent="0.35">
      <c r="A76" s="264" t="str">
        <f>CONCATENATE("Training for ships subject to the IGF Code (use gas or other low-flashpoint fuels)  ",IF(C76="Basic","(V/3-1)",IF(C76="Advanced", "(V/3-2)","")))</f>
        <v xml:space="preserve">Training for ships subject to the IGF Code (use gas or other low-flashpoint fuels)  </v>
      </c>
      <c r="B76" s="265"/>
      <c r="C76" s="196"/>
      <c r="D76" s="251"/>
      <c r="E76" s="252"/>
      <c r="F76" s="167"/>
      <c r="G76" s="79"/>
      <c r="H76" s="78"/>
    </row>
    <row r="77" spans="1:8" ht="15" customHeight="1" x14ac:dyDescent="0.3">
      <c r="A77" s="398" t="s">
        <v>51</v>
      </c>
      <c r="B77" s="399"/>
      <c r="C77" s="182" t="s">
        <v>52</v>
      </c>
      <c r="D77" s="253" t="s">
        <v>50</v>
      </c>
      <c r="E77" s="254"/>
      <c r="F77" s="69" t="s">
        <v>354</v>
      </c>
      <c r="G77" s="73" t="s">
        <v>53</v>
      </c>
      <c r="H77" s="20" t="s">
        <v>54</v>
      </c>
    </row>
    <row r="78" spans="1:8" ht="14" x14ac:dyDescent="0.3">
      <c r="A78" s="392" t="s">
        <v>30</v>
      </c>
      <c r="B78" s="393"/>
      <c r="C78" s="175"/>
      <c r="D78" s="251"/>
      <c r="E78" s="252"/>
      <c r="F78" s="169"/>
      <c r="G78" s="77"/>
      <c r="H78" s="78"/>
    </row>
    <row r="79" spans="1:8" ht="14" x14ac:dyDescent="0.3">
      <c r="A79" s="266" t="s">
        <v>113</v>
      </c>
      <c r="B79" s="267"/>
      <c r="C79" s="175"/>
      <c r="D79" s="251"/>
      <c r="E79" s="252"/>
      <c r="F79" s="169"/>
      <c r="G79" s="77"/>
      <c r="H79" s="78"/>
    </row>
    <row r="80" spans="1:8" ht="14" x14ac:dyDescent="0.3">
      <c r="A80" s="266" t="s">
        <v>114</v>
      </c>
      <c r="B80" s="267"/>
      <c r="C80" s="175"/>
      <c r="D80" s="251"/>
      <c r="E80" s="252"/>
      <c r="F80" s="169"/>
      <c r="G80" s="77"/>
      <c r="H80" s="78"/>
    </row>
    <row r="81" spans="1:8" ht="14" x14ac:dyDescent="0.3">
      <c r="A81" s="394" t="str">
        <f>IF(C81="","Tanker Endorsement",CONCATENATE("Tanker Endorsement  (",CHOOSE(MATCH(Application!C81,Списки!$M$1:$M$6,0),"V/1-1.1","V/1-1.3","V/1-1.5","V/1-1.3 &amp; V/1-1.5","V/1-2.1", "V/1-2.3"),")"))</f>
        <v>Tanker Endorsement</v>
      </c>
      <c r="B81" s="395"/>
      <c r="C81" s="183"/>
      <c r="D81" s="255"/>
      <c r="E81" s="256"/>
      <c r="F81" s="172"/>
      <c r="G81" s="193"/>
      <c r="H81" s="194"/>
    </row>
    <row r="82" spans="1:8" ht="14" x14ac:dyDescent="0.3">
      <c r="A82" s="386" t="s">
        <v>30</v>
      </c>
      <c r="B82" s="387"/>
      <c r="C82" s="184"/>
      <c r="D82" s="257"/>
      <c r="E82" s="258"/>
      <c r="F82" s="170"/>
      <c r="G82" s="77"/>
      <c r="H82" s="78"/>
    </row>
    <row r="83" spans="1:8" ht="14" x14ac:dyDescent="0.3">
      <c r="A83" s="388" t="s">
        <v>113</v>
      </c>
      <c r="B83" s="389"/>
      <c r="C83" s="185"/>
      <c r="D83" s="259"/>
      <c r="E83" s="260"/>
      <c r="F83" s="171"/>
      <c r="G83" s="77"/>
      <c r="H83" s="78"/>
    </row>
    <row r="84" spans="1:8" ht="14" x14ac:dyDescent="0.3">
      <c r="A84" s="266" t="s">
        <v>114</v>
      </c>
      <c r="B84" s="267"/>
      <c r="C84" s="175"/>
      <c r="D84" s="251"/>
      <c r="E84" s="252"/>
      <c r="F84" s="169"/>
      <c r="G84" s="77"/>
      <c r="H84" s="78"/>
    </row>
    <row r="85" spans="1:8" ht="14" x14ac:dyDescent="0.3">
      <c r="A85" s="390" t="str">
        <f>IF(C85="","Tanker Endorsement",CONCATENATE("Tanker Endorsement  (",CHOOSE(MATCH(Application!C85,Списки!$M$1:$M$6,0),"V/1-1.1","V/1-1.3","V/1-1.5","V/1-1.3 &amp; V/1-1.5","V/1-2.1", "V/1-2.3"),")"))</f>
        <v>Tanker Endorsement</v>
      </c>
      <c r="B85" s="391"/>
      <c r="C85" s="183"/>
      <c r="D85" s="255"/>
      <c r="E85" s="256"/>
      <c r="F85" s="172"/>
      <c r="G85" s="193"/>
      <c r="H85" s="194"/>
    </row>
    <row r="86" spans="1:8" ht="14" x14ac:dyDescent="0.3">
      <c r="A86" s="386" t="s">
        <v>30</v>
      </c>
      <c r="B86" s="387"/>
      <c r="C86" s="184"/>
      <c r="D86" s="257"/>
      <c r="E86" s="258"/>
      <c r="F86" s="173"/>
      <c r="G86" s="77"/>
      <c r="H86" s="78"/>
    </row>
    <row r="87" spans="1:8" ht="14" x14ac:dyDescent="0.3">
      <c r="A87" s="271" t="s">
        <v>113</v>
      </c>
      <c r="B87" s="272"/>
      <c r="C87" s="185"/>
      <c r="D87" s="259"/>
      <c r="E87" s="260"/>
      <c r="F87" s="171"/>
      <c r="G87" s="77"/>
      <c r="H87" s="78"/>
    </row>
    <row r="88" spans="1:8" ht="14" x14ac:dyDescent="0.3">
      <c r="A88" s="266" t="s">
        <v>114</v>
      </c>
      <c r="B88" s="267"/>
      <c r="C88" s="175"/>
      <c r="D88" s="251"/>
      <c r="E88" s="252"/>
      <c r="F88" s="169"/>
      <c r="G88" s="77"/>
      <c r="H88" s="78"/>
    </row>
    <row r="89" spans="1:8" ht="14.5" thickBot="1" x14ac:dyDescent="0.35">
      <c r="A89" s="384" t="str">
        <f>IF(C89="","Tanker Endorsement",CONCATENATE("Tanker Endorsement  (",CHOOSE(MATCH(Application!C89,Списки!$M$1:$M$6,0),"V/1-1.1","V/1-1.3","V/1-1.5","V/1-1.3 &amp; V/1-1.5","V/1-2.1", "V/1-2.3"),")"))</f>
        <v>Tanker Endorsement</v>
      </c>
      <c r="B89" s="385"/>
      <c r="C89" s="186"/>
      <c r="D89" s="246"/>
      <c r="E89" s="247"/>
      <c r="F89" s="174"/>
      <c r="G89" s="79"/>
      <c r="H89" s="80"/>
    </row>
    <row r="91" spans="1:8" ht="13.5" x14ac:dyDescent="0.3">
      <c r="A91" s="400" t="s">
        <v>82</v>
      </c>
      <c r="B91" s="400"/>
      <c r="C91" s="400"/>
      <c r="D91" s="400"/>
      <c r="E91" s="400"/>
      <c r="F91" s="400"/>
      <c r="G91" s="400"/>
      <c r="H91" s="400"/>
    </row>
  </sheetData>
  <sheetProtection sheet="1" scenarios="1"/>
  <mergeCells count="175">
    <mergeCell ref="D87:E87"/>
    <mergeCell ref="D65:E65"/>
    <mergeCell ref="D67:E67"/>
    <mergeCell ref="D56:E56"/>
    <mergeCell ref="D58:E58"/>
    <mergeCell ref="D59:E59"/>
    <mergeCell ref="D60:E60"/>
    <mergeCell ref="D61:E61"/>
    <mergeCell ref="D85:E85"/>
    <mergeCell ref="D86:E86"/>
    <mergeCell ref="D37:E37"/>
    <mergeCell ref="D38:E38"/>
    <mergeCell ref="A35:B35"/>
    <mergeCell ref="C35:F35"/>
    <mergeCell ref="D62:E62"/>
    <mergeCell ref="D63:E63"/>
    <mergeCell ref="D64:E64"/>
    <mergeCell ref="D39:E39"/>
    <mergeCell ref="D40:E40"/>
    <mergeCell ref="A41:B41"/>
    <mergeCell ref="A42:B42"/>
    <mergeCell ref="A63:B63"/>
    <mergeCell ref="A64:B64"/>
    <mergeCell ref="A91:H91"/>
    <mergeCell ref="A43:B43"/>
    <mergeCell ref="A44:B44"/>
    <mergeCell ref="A46:B46"/>
    <mergeCell ref="A47:B47"/>
    <mergeCell ref="A48:B48"/>
    <mergeCell ref="A51:B51"/>
    <mergeCell ref="A52:B52"/>
    <mergeCell ref="A53:B53"/>
    <mergeCell ref="A54:B54"/>
    <mergeCell ref="A56:B56"/>
    <mergeCell ref="A58:B58"/>
    <mergeCell ref="A60:B60"/>
    <mergeCell ref="A61:B61"/>
    <mergeCell ref="A62:B62"/>
    <mergeCell ref="A66:B66"/>
    <mergeCell ref="D66:E66"/>
    <mergeCell ref="D55:E55"/>
    <mergeCell ref="A72:B72"/>
    <mergeCell ref="A69:B69"/>
    <mergeCell ref="D46:E46"/>
    <mergeCell ref="D47:E47"/>
    <mergeCell ref="D48:E48"/>
    <mergeCell ref="D49:E49"/>
    <mergeCell ref="A89:B89"/>
    <mergeCell ref="A82:B82"/>
    <mergeCell ref="A83:B83"/>
    <mergeCell ref="A85:B85"/>
    <mergeCell ref="A86:B86"/>
    <mergeCell ref="A78:B78"/>
    <mergeCell ref="A81:B81"/>
    <mergeCell ref="A71:B71"/>
    <mergeCell ref="A70:B70"/>
    <mergeCell ref="A79:B79"/>
    <mergeCell ref="A76:B76"/>
    <mergeCell ref="A77:B77"/>
    <mergeCell ref="A65:B65"/>
    <mergeCell ref="A67:B67"/>
    <mergeCell ref="A84:B84"/>
    <mergeCell ref="D84:E84"/>
    <mergeCell ref="A88:B88"/>
    <mergeCell ref="D88:E88"/>
    <mergeCell ref="E14:F14"/>
    <mergeCell ref="A25:B25"/>
    <mergeCell ref="A45:B45"/>
    <mergeCell ref="A50:B50"/>
    <mergeCell ref="A55:B55"/>
    <mergeCell ref="A59:B59"/>
    <mergeCell ref="A49:B49"/>
    <mergeCell ref="D50:E50"/>
    <mergeCell ref="D51:E51"/>
    <mergeCell ref="D52:E52"/>
    <mergeCell ref="D53:E53"/>
    <mergeCell ref="D54:E54"/>
    <mergeCell ref="A32:B32"/>
    <mergeCell ref="A36:B36"/>
    <mergeCell ref="A38:B38"/>
    <mergeCell ref="A37:B37"/>
    <mergeCell ref="A34:B34"/>
    <mergeCell ref="C32:F32"/>
    <mergeCell ref="C33:F33"/>
    <mergeCell ref="A26:B26"/>
    <mergeCell ref="A29:B29"/>
    <mergeCell ref="A40:B40"/>
    <mergeCell ref="A39:B39"/>
    <mergeCell ref="A33:B33"/>
    <mergeCell ref="A1:B2"/>
    <mergeCell ref="C7:D7"/>
    <mergeCell ref="E7:F7"/>
    <mergeCell ref="A10:B10"/>
    <mergeCell ref="C10:F10"/>
    <mergeCell ref="A15:B15"/>
    <mergeCell ref="C15:F15"/>
    <mergeCell ref="F19:G19"/>
    <mergeCell ref="E13:F13"/>
    <mergeCell ref="A12:B12"/>
    <mergeCell ref="C12:F12"/>
    <mergeCell ref="A7:B7"/>
    <mergeCell ref="A8:B8"/>
    <mergeCell ref="C8:F8"/>
    <mergeCell ref="G3:H11"/>
    <mergeCell ref="A9:B9"/>
    <mergeCell ref="C34:F34"/>
    <mergeCell ref="D36:E36"/>
    <mergeCell ref="C9:F9"/>
    <mergeCell ref="G1:H1"/>
    <mergeCell ref="G2:H2"/>
    <mergeCell ref="A19:B19"/>
    <mergeCell ref="C18:F18"/>
    <mergeCell ref="C14:D14"/>
    <mergeCell ref="D29:F29"/>
    <mergeCell ref="A30:B30"/>
    <mergeCell ref="C24:F24"/>
    <mergeCell ref="C25:F25"/>
    <mergeCell ref="C26:F26"/>
    <mergeCell ref="A28:B28"/>
    <mergeCell ref="D28:F28"/>
    <mergeCell ref="A27:B27"/>
    <mergeCell ref="D27:F27"/>
    <mergeCell ref="A24:B24"/>
    <mergeCell ref="C6:D6"/>
    <mergeCell ref="C1:F2"/>
    <mergeCell ref="C3:F4"/>
    <mergeCell ref="C5:D5"/>
    <mergeCell ref="C31:F31"/>
    <mergeCell ref="A87:B87"/>
    <mergeCell ref="A11:B11"/>
    <mergeCell ref="C11:F11"/>
    <mergeCell ref="A23:B23"/>
    <mergeCell ref="C23:F23"/>
    <mergeCell ref="C17:D17"/>
    <mergeCell ref="A18:B18"/>
    <mergeCell ref="C19:D19"/>
    <mergeCell ref="D20:H20"/>
    <mergeCell ref="D21:F21"/>
    <mergeCell ref="E17:F17"/>
    <mergeCell ref="A16:B16"/>
    <mergeCell ref="C13:D13"/>
    <mergeCell ref="D16:F16"/>
    <mergeCell ref="D30:F30"/>
    <mergeCell ref="A20:B21"/>
    <mergeCell ref="A22:H22"/>
    <mergeCell ref="D41:E41"/>
    <mergeCell ref="D42:E42"/>
    <mergeCell ref="D43:E43"/>
    <mergeCell ref="D44:E44"/>
    <mergeCell ref="D45:E45"/>
    <mergeCell ref="A31:B31"/>
    <mergeCell ref="D89:E89"/>
    <mergeCell ref="A57:B57"/>
    <mergeCell ref="D57:E57"/>
    <mergeCell ref="D75:E75"/>
    <mergeCell ref="D76:E76"/>
    <mergeCell ref="D77:E77"/>
    <mergeCell ref="D78:E78"/>
    <mergeCell ref="D79:E79"/>
    <mergeCell ref="D81:E81"/>
    <mergeCell ref="D82:E82"/>
    <mergeCell ref="D83:E83"/>
    <mergeCell ref="D68:E68"/>
    <mergeCell ref="D69:E69"/>
    <mergeCell ref="D70:E70"/>
    <mergeCell ref="D71:E71"/>
    <mergeCell ref="D72:E72"/>
    <mergeCell ref="D73:E73"/>
    <mergeCell ref="D74:E74"/>
    <mergeCell ref="A75:B75"/>
    <mergeCell ref="A74:B74"/>
    <mergeCell ref="A73:B73"/>
    <mergeCell ref="A68:B68"/>
    <mergeCell ref="A80:B80"/>
    <mergeCell ref="D80:E80"/>
  </mergeCells>
  <phoneticPr fontId="4" type="noConversion"/>
  <conditionalFormatting sqref="H26">
    <cfRule type="expression" dxfId="275" priority="615" stopIfTrue="1">
      <formula>ISTEXT($H26)</formula>
    </cfRule>
    <cfRule type="cellIs" dxfId="274" priority="751" operator="equal">
      <formula>0</formula>
    </cfRule>
    <cfRule type="expression" dxfId="273" priority="752">
      <formula>$H26-TODAY()&lt;214</formula>
    </cfRule>
  </conditionalFormatting>
  <conditionalFormatting sqref="H18">
    <cfRule type="cellIs" dxfId="272" priority="623" operator="equal">
      <formula>""</formula>
    </cfRule>
    <cfRule type="cellIs" dxfId="271" priority="624" operator="greaterThan">
      <formula>25.1</formula>
    </cfRule>
  </conditionalFormatting>
  <conditionalFormatting sqref="C10:F10">
    <cfRule type="expression" dxfId="270" priority="622">
      <formula>ISTEXT($C$10)</formula>
    </cfRule>
  </conditionalFormatting>
  <conditionalFormatting sqref="G24:G26">
    <cfRule type="expression" dxfId="269" priority="621">
      <formula>ISTEXT($G24)</formula>
    </cfRule>
  </conditionalFormatting>
  <conditionalFormatting sqref="G28:G30">
    <cfRule type="expression" dxfId="268" priority="614">
      <formula>ISTEXT($G28)</formula>
    </cfRule>
  </conditionalFormatting>
  <conditionalFormatting sqref="G32">
    <cfRule type="expression" dxfId="267" priority="606">
      <formula>ISTEXT($G32)</formula>
    </cfRule>
  </conditionalFormatting>
  <conditionalFormatting sqref="H32">
    <cfRule type="expression" dxfId="266" priority="601" stopIfTrue="1">
      <formula>ISTEXT($H32)</formula>
    </cfRule>
    <cfRule type="cellIs" dxfId="265" priority="602" operator="equal">
      <formula>0</formula>
    </cfRule>
    <cfRule type="expression" dxfId="264" priority="603">
      <formula>$H32-TODAY()&lt;214</formula>
    </cfRule>
  </conditionalFormatting>
  <conditionalFormatting sqref="G33:G34">
    <cfRule type="expression" dxfId="263" priority="600">
      <formula>ISTEXT($G33)</formula>
    </cfRule>
  </conditionalFormatting>
  <conditionalFormatting sqref="H34">
    <cfRule type="expression" dxfId="262" priority="595" stopIfTrue="1">
      <formula>ISTEXT($H34)</formula>
    </cfRule>
    <cfRule type="cellIs" dxfId="261" priority="596" operator="equal">
      <formula>0</formula>
    </cfRule>
    <cfRule type="expression" dxfId="260" priority="599">
      <formula>$H34-TODAY()&lt;214</formula>
    </cfRule>
  </conditionalFormatting>
  <conditionalFormatting sqref="G35">
    <cfRule type="expression" dxfId="259" priority="594">
      <formula>ISTEXT($G35)</formula>
    </cfRule>
  </conditionalFormatting>
  <conditionalFormatting sqref="G37:G39">
    <cfRule type="expression" dxfId="258" priority="588">
      <formula>ISTEXT($G37)</formula>
    </cfRule>
  </conditionalFormatting>
  <conditionalFormatting sqref="G39">
    <cfRule type="expression" dxfId="257" priority="584">
      <formula>ISTEXT($G39)</formula>
    </cfRule>
  </conditionalFormatting>
  <conditionalFormatting sqref="G40">
    <cfRule type="expression" dxfId="256" priority="578">
      <formula>ISTEXT($G40)</formula>
    </cfRule>
  </conditionalFormatting>
  <conditionalFormatting sqref="G41:G43">
    <cfRule type="expression" dxfId="255" priority="574">
      <formula>ISTEXT($G41)</formula>
    </cfRule>
  </conditionalFormatting>
  <conditionalFormatting sqref="G43">
    <cfRule type="expression" dxfId="254" priority="568">
      <formula>ISTEXT($G43)</formula>
    </cfRule>
  </conditionalFormatting>
  <conditionalFormatting sqref="G44:G45">
    <cfRule type="expression" dxfId="253" priority="564">
      <formula>ISTEXT($G44)</formula>
    </cfRule>
  </conditionalFormatting>
  <conditionalFormatting sqref="G46:G48">
    <cfRule type="expression" dxfId="252" priority="554">
      <formula>ISTEXT($G46)</formula>
    </cfRule>
  </conditionalFormatting>
  <conditionalFormatting sqref="G49">
    <cfRule type="expression" dxfId="251" priority="548">
      <formula>ISTEXT($G49)</formula>
    </cfRule>
  </conditionalFormatting>
  <conditionalFormatting sqref="G50:G51">
    <cfRule type="expression" dxfId="250" priority="544">
      <formula>ISTEXT($G50)</formula>
    </cfRule>
  </conditionalFormatting>
  <conditionalFormatting sqref="G52">
    <cfRule type="expression" dxfId="249" priority="538">
      <formula>ISTEXT($G52)</formula>
    </cfRule>
  </conditionalFormatting>
  <conditionalFormatting sqref="G53:G54">
    <cfRule type="expression" dxfId="248" priority="534">
      <formula>ISTEXT($G53)</formula>
    </cfRule>
  </conditionalFormatting>
  <conditionalFormatting sqref="G55">
    <cfRule type="expression" dxfId="247" priority="528">
      <formula>ISTEXT($G55)</formula>
    </cfRule>
  </conditionalFormatting>
  <conditionalFormatting sqref="G56:G57">
    <cfRule type="expression" dxfId="246" priority="524">
      <formula>ISTEXT($G56)</formula>
    </cfRule>
  </conditionalFormatting>
  <conditionalFormatting sqref="G58">
    <cfRule type="expression" dxfId="245" priority="518">
      <formula>ISTEXT($G58)</formula>
    </cfRule>
  </conditionalFormatting>
  <conditionalFormatting sqref="G59">
    <cfRule type="expression" dxfId="244" priority="498">
      <formula>ISTEXT($G59)</formula>
    </cfRule>
  </conditionalFormatting>
  <conditionalFormatting sqref="G60">
    <cfRule type="expression" dxfId="243" priority="468">
      <formula>ISTEXT($G60)</formula>
    </cfRule>
  </conditionalFormatting>
  <conditionalFormatting sqref="G61">
    <cfRule type="expression" dxfId="242" priority="438">
      <formula>ISTEXT($G61)</formula>
    </cfRule>
  </conditionalFormatting>
  <conditionalFormatting sqref="G62:G63">
    <cfRule type="expression" dxfId="241" priority="434">
      <formula>ISTEXT($G62)</formula>
    </cfRule>
  </conditionalFormatting>
  <conditionalFormatting sqref="G64">
    <cfRule type="expression" dxfId="240" priority="428">
      <formula>ISTEXT($G64)</formula>
    </cfRule>
  </conditionalFormatting>
  <conditionalFormatting sqref="G65:G66">
    <cfRule type="expression" dxfId="239" priority="424">
      <formula>ISTEXT($G65)</formula>
    </cfRule>
  </conditionalFormatting>
  <conditionalFormatting sqref="G67">
    <cfRule type="expression" dxfId="238" priority="418">
      <formula>ISTEXT($G67)</formula>
    </cfRule>
  </conditionalFormatting>
  <conditionalFormatting sqref="G68:G69">
    <cfRule type="expression" dxfId="237" priority="414">
      <formula>ISTEXT($G68)</formula>
    </cfRule>
  </conditionalFormatting>
  <conditionalFormatting sqref="G70">
    <cfRule type="expression" dxfId="236" priority="408">
      <formula>ISTEXT($G70)</formula>
    </cfRule>
  </conditionalFormatting>
  <conditionalFormatting sqref="G72:G73">
    <cfRule type="expression" dxfId="235" priority="402">
      <formula>ISTEXT($G72)</formula>
    </cfRule>
  </conditionalFormatting>
  <conditionalFormatting sqref="G74">
    <cfRule type="expression" dxfId="234" priority="396">
      <formula>ISTEXT($G74)</formula>
    </cfRule>
  </conditionalFormatting>
  <conditionalFormatting sqref="G75">
    <cfRule type="expression" dxfId="233" priority="392">
      <formula>ISTEXT($G75)</formula>
    </cfRule>
  </conditionalFormatting>
  <conditionalFormatting sqref="G76">
    <cfRule type="expression" dxfId="232" priority="388">
      <formula>ISTEXT($G76)</formula>
    </cfRule>
  </conditionalFormatting>
  <conditionalFormatting sqref="G78:G79">
    <cfRule type="expression" dxfId="231" priority="382">
      <formula>ISTEXT($G78)</formula>
    </cfRule>
  </conditionalFormatting>
  <conditionalFormatting sqref="G80">
    <cfRule type="expression" dxfId="230" priority="376">
      <formula>ISTEXT($G80)</formula>
    </cfRule>
  </conditionalFormatting>
  <conditionalFormatting sqref="G81">
    <cfRule type="expression" dxfId="229" priority="372">
      <formula>ISTEXT($G81)</formula>
    </cfRule>
  </conditionalFormatting>
  <conditionalFormatting sqref="H81">
    <cfRule type="expression" dxfId="228" priority="369" stopIfTrue="1">
      <formula>ISTEXT($H81)</formula>
    </cfRule>
    <cfRule type="cellIs" dxfId="227" priority="370" operator="equal">
      <formula>0</formula>
    </cfRule>
    <cfRule type="expression" dxfId="226" priority="371">
      <formula>$H81-TODAY()&lt;214</formula>
    </cfRule>
  </conditionalFormatting>
  <conditionalFormatting sqref="G82:G83">
    <cfRule type="expression" dxfId="225" priority="368">
      <formula>ISTEXT($G82)</formula>
    </cfRule>
  </conditionalFormatting>
  <conditionalFormatting sqref="G84">
    <cfRule type="expression" dxfId="224" priority="362">
      <formula>ISTEXT($G84)</formula>
    </cfRule>
  </conditionalFormatting>
  <conditionalFormatting sqref="G85">
    <cfRule type="expression" dxfId="223" priority="358">
      <formula>ISTEXT($G85)</formula>
    </cfRule>
  </conditionalFormatting>
  <conditionalFormatting sqref="G86:G87">
    <cfRule type="expression" dxfId="222" priority="354">
      <formula>ISTEXT($G86)</formula>
    </cfRule>
  </conditionalFormatting>
  <conditionalFormatting sqref="G88">
    <cfRule type="expression" dxfId="221" priority="348">
      <formula>ISTEXT($G88)</formula>
    </cfRule>
  </conditionalFormatting>
  <conditionalFormatting sqref="G89">
    <cfRule type="expression" dxfId="220" priority="344">
      <formula>ISTEXT($G89)</formula>
    </cfRule>
  </conditionalFormatting>
  <conditionalFormatting sqref="H89">
    <cfRule type="expression" dxfId="219" priority="339" stopIfTrue="1">
      <formula>ISTEXT($H89)</formula>
    </cfRule>
    <cfRule type="cellIs" dxfId="218" priority="340" operator="equal">
      <formula>0</formula>
    </cfRule>
    <cfRule type="expression" dxfId="217" priority="341">
      <formula>$H89-TODAY()&lt;214</formula>
    </cfRule>
  </conditionalFormatting>
  <conditionalFormatting sqref="A75:B75">
    <cfRule type="containsText" dxfId="216" priority="334" operator="containsText" text="Grade is wrong selected.">
      <formula>NOT(ISERROR(SEARCH("Grade is wrong selected.",A75)))</formula>
    </cfRule>
  </conditionalFormatting>
  <conditionalFormatting sqref="G40">
    <cfRule type="expression" dxfId="215" priority="333">
      <formula>ISTEXT($G40)</formula>
    </cfRule>
  </conditionalFormatting>
  <conditionalFormatting sqref="G41">
    <cfRule type="expression" dxfId="214" priority="327">
      <formula>ISTEXT($G41)</formula>
    </cfRule>
  </conditionalFormatting>
  <conditionalFormatting sqref="G44">
    <cfRule type="expression" dxfId="213" priority="321">
      <formula>ISTEXT($G44)</formula>
    </cfRule>
  </conditionalFormatting>
  <conditionalFormatting sqref="H37">
    <cfRule type="expression" dxfId="212" priority="315" stopIfTrue="1">
      <formula>ISTEXT($H37)</formula>
    </cfRule>
    <cfRule type="cellIs" dxfId="211" priority="316" operator="equal">
      <formula>0</formula>
    </cfRule>
    <cfRule type="expression" dxfId="210" priority="317">
      <formula>$H37-TODAY()&lt;214</formula>
    </cfRule>
  </conditionalFormatting>
  <conditionalFormatting sqref="H38">
    <cfRule type="expression" dxfId="209" priority="151" stopIfTrue="1">
      <formula>ISTEXT($H38)</formula>
    </cfRule>
    <cfRule type="cellIs" dxfId="208" priority="152" operator="equal">
      <formula>0</formula>
    </cfRule>
    <cfRule type="expression" dxfId="207" priority="153">
      <formula>$H38-TODAY()&lt;214</formula>
    </cfRule>
  </conditionalFormatting>
  <conditionalFormatting sqref="H39">
    <cfRule type="expression" dxfId="206" priority="148" stopIfTrue="1">
      <formula>ISTEXT($H39)</formula>
    </cfRule>
    <cfRule type="cellIs" dxfId="205" priority="149" operator="equal">
      <formula>0</formula>
    </cfRule>
    <cfRule type="expression" dxfId="204" priority="150">
      <formula>$H39-TODAY()&lt;214</formula>
    </cfRule>
  </conditionalFormatting>
  <conditionalFormatting sqref="H40">
    <cfRule type="expression" dxfId="203" priority="145" stopIfTrue="1">
      <formula>ISTEXT($H40)</formula>
    </cfRule>
    <cfRule type="cellIs" dxfId="202" priority="146" operator="equal">
      <formula>0</formula>
    </cfRule>
    <cfRule type="expression" dxfId="201" priority="147">
      <formula>$H40-TODAY()&lt;214</formula>
    </cfRule>
  </conditionalFormatting>
  <conditionalFormatting sqref="H41">
    <cfRule type="expression" dxfId="200" priority="142" stopIfTrue="1">
      <formula>ISTEXT($H41)</formula>
    </cfRule>
    <cfRule type="cellIs" dxfId="199" priority="143" operator="equal">
      <formula>0</formula>
    </cfRule>
    <cfRule type="expression" dxfId="198" priority="144">
      <formula>$H41-TODAY()&lt;214</formula>
    </cfRule>
  </conditionalFormatting>
  <conditionalFormatting sqref="H42">
    <cfRule type="expression" dxfId="197" priority="139" stopIfTrue="1">
      <formula>ISTEXT($H42)</formula>
    </cfRule>
    <cfRule type="cellIs" dxfId="196" priority="140" operator="equal">
      <formula>0</formula>
    </cfRule>
    <cfRule type="expression" dxfId="195" priority="141">
      <formula>$H42-TODAY()&lt;214</formula>
    </cfRule>
  </conditionalFormatting>
  <conditionalFormatting sqref="H43">
    <cfRule type="expression" dxfId="194" priority="136" stopIfTrue="1">
      <formula>ISTEXT($H43)</formula>
    </cfRule>
    <cfRule type="cellIs" dxfId="193" priority="137" operator="equal">
      <formula>0</formula>
    </cfRule>
    <cfRule type="expression" dxfId="192" priority="138">
      <formula>$H43-TODAY()&lt;214</formula>
    </cfRule>
  </conditionalFormatting>
  <conditionalFormatting sqref="H44">
    <cfRule type="expression" dxfId="191" priority="133" stopIfTrue="1">
      <formula>ISTEXT($H44)</formula>
    </cfRule>
    <cfRule type="cellIs" dxfId="190" priority="134" operator="equal">
      <formula>0</formula>
    </cfRule>
    <cfRule type="expression" dxfId="189" priority="135">
      <formula>$H44-TODAY()&lt;214</formula>
    </cfRule>
  </conditionalFormatting>
  <conditionalFormatting sqref="H45">
    <cfRule type="expression" dxfId="188" priority="130" stopIfTrue="1">
      <formula>ISTEXT($H45)</formula>
    </cfRule>
    <cfRule type="cellIs" dxfId="187" priority="131" operator="equal">
      <formula>0</formula>
    </cfRule>
    <cfRule type="expression" dxfId="186" priority="132">
      <formula>$H45-TODAY()&lt;214</formula>
    </cfRule>
  </conditionalFormatting>
  <conditionalFormatting sqref="H46">
    <cfRule type="expression" dxfId="185" priority="127" stopIfTrue="1">
      <formula>ISTEXT($H46)</formula>
    </cfRule>
    <cfRule type="cellIs" dxfId="184" priority="128" operator="equal">
      <formula>0</formula>
    </cfRule>
    <cfRule type="expression" dxfId="183" priority="129">
      <formula>$H46-TODAY()&lt;214</formula>
    </cfRule>
  </conditionalFormatting>
  <conditionalFormatting sqref="H47">
    <cfRule type="expression" dxfId="182" priority="124" stopIfTrue="1">
      <formula>ISTEXT($H47)</formula>
    </cfRule>
    <cfRule type="cellIs" dxfId="181" priority="125" operator="equal">
      <formula>0</formula>
    </cfRule>
    <cfRule type="expression" dxfId="180" priority="126">
      <formula>$H47-TODAY()&lt;214</formula>
    </cfRule>
  </conditionalFormatting>
  <conditionalFormatting sqref="H48">
    <cfRule type="expression" dxfId="179" priority="121" stopIfTrue="1">
      <formula>ISTEXT($H48)</formula>
    </cfRule>
    <cfRule type="cellIs" dxfId="178" priority="122" operator="equal">
      <formula>0</formula>
    </cfRule>
    <cfRule type="expression" dxfId="177" priority="123">
      <formula>$H48-TODAY()&lt;214</formula>
    </cfRule>
  </conditionalFormatting>
  <conditionalFormatting sqref="H49">
    <cfRule type="expression" dxfId="176" priority="118" stopIfTrue="1">
      <formula>ISTEXT($H49)</formula>
    </cfRule>
    <cfRule type="cellIs" dxfId="175" priority="119" operator="equal">
      <formula>0</formula>
    </cfRule>
    <cfRule type="expression" dxfId="174" priority="120">
      <formula>$H49-TODAY()&lt;214</formula>
    </cfRule>
  </conditionalFormatting>
  <conditionalFormatting sqref="H50">
    <cfRule type="expression" dxfId="173" priority="115" stopIfTrue="1">
      <formula>ISTEXT($H50)</formula>
    </cfRule>
    <cfRule type="cellIs" dxfId="172" priority="116" operator="equal">
      <formula>0</formula>
    </cfRule>
    <cfRule type="expression" dxfId="171" priority="117">
      <formula>$H50-TODAY()&lt;214</formula>
    </cfRule>
  </conditionalFormatting>
  <conditionalFormatting sqref="H51">
    <cfRule type="expression" dxfId="170" priority="112" stopIfTrue="1">
      <formula>ISTEXT($H51)</formula>
    </cfRule>
    <cfRule type="cellIs" dxfId="169" priority="113" operator="equal">
      <formula>0</formula>
    </cfRule>
    <cfRule type="expression" dxfId="168" priority="114">
      <formula>$H51-TODAY()&lt;214</formula>
    </cfRule>
  </conditionalFormatting>
  <conditionalFormatting sqref="H52">
    <cfRule type="expression" dxfId="167" priority="109" stopIfTrue="1">
      <formula>ISTEXT($H52)</formula>
    </cfRule>
    <cfRule type="cellIs" dxfId="166" priority="110" operator="equal">
      <formula>0</formula>
    </cfRule>
    <cfRule type="expression" dxfId="165" priority="111">
      <formula>$H52-TODAY()&lt;214</formula>
    </cfRule>
  </conditionalFormatting>
  <conditionalFormatting sqref="H53">
    <cfRule type="expression" dxfId="164" priority="106" stopIfTrue="1">
      <formula>ISTEXT($H53)</formula>
    </cfRule>
    <cfRule type="cellIs" dxfId="163" priority="107" operator="equal">
      <formula>0</formula>
    </cfRule>
    <cfRule type="expression" dxfId="162" priority="108">
      <formula>$H53-TODAY()&lt;214</formula>
    </cfRule>
  </conditionalFormatting>
  <conditionalFormatting sqref="H54">
    <cfRule type="expression" dxfId="161" priority="103" stopIfTrue="1">
      <formula>ISTEXT($H54)</formula>
    </cfRule>
    <cfRule type="cellIs" dxfId="160" priority="104" operator="equal">
      <formula>0</formula>
    </cfRule>
    <cfRule type="expression" dxfId="159" priority="105">
      <formula>$H54-TODAY()&lt;214</formula>
    </cfRule>
  </conditionalFormatting>
  <conditionalFormatting sqref="H55">
    <cfRule type="expression" dxfId="158" priority="100" stopIfTrue="1">
      <formula>ISTEXT($H55)</formula>
    </cfRule>
    <cfRule type="cellIs" dxfId="157" priority="101" operator="equal">
      <formula>0</formula>
    </cfRule>
    <cfRule type="expression" dxfId="156" priority="102">
      <formula>$H55-TODAY()&lt;214</formula>
    </cfRule>
  </conditionalFormatting>
  <conditionalFormatting sqref="H56">
    <cfRule type="expression" dxfId="155" priority="97" stopIfTrue="1">
      <formula>ISTEXT($H56)</formula>
    </cfRule>
    <cfRule type="cellIs" dxfId="154" priority="98" operator="equal">
      <formula>0</formula>
    </cfRule>
    <cfRule type="expression" dxfId="153" priority="99">
      <formula>$H56-TODAY()&lt;214</formula>
    </cfRule>
  </conditionalFormatting>
  <conditionalFormatting sqref="H57">
    <cfRule type="expression" dxfId="152" priority="94" stopIfTrue="1">
      <formula>ISTEXT($H57)</formula>
    </cfRule>
    <cfRule type="cellIs" dxfId="151" priority="95" operator="equal">
      <formula>0</formula>
    </cfRule>
    <cfRule type="expression" dxfId="150" priority="96">
      <formula>$H57-TODAY()&lt;214</formula>
    </cfRule>
  </conditionalFormatting>
  <conditionalFormatting sqref="H58">
    <cfRule type="expression" dxfId="149" priority="91" stopIfTrue="1">
      <formula>ISTEXT($H58)</formula>
    </cfRule>
    <cfRule type="cellIs" dxfId="148" priority="92" operator="equal">
      <formula>0</formula>
    </cfRule>
    <cfRule type="expression" dxfId="147" priority="93">
      <formula>$H58-TODAY()&lt;214</formula>
    </cfRule>
  </conditionalFormatting>
  <conditionalFormatting sqref="H59">
    <cfRule type="expression" dxfId="146" priority="88" stopIfTrue="1">
      <formula>ISTEXT($H59)</formula>
    </cfRule>
    <cfRule type="cellIs" dxfId="145" priority="89" operator="equal">
      <formula>0</formula>
    </cfRule>
    <cfRule type="expression" dxfId="144" priority="90">
      <formula>$H59-TODAY()&lt;214</formula>
    </cfRule>
  </conditionalFormatting>
  <conditionalFormatting sqref="H60">
    <cfRule type="expression" dxfId="143" priority="85" stopIfTrue="1">
      <formula>ISTEXT($H60)</formula>
    </cfRule>
    <cfRule type="cellIs" dxfId="142" priority="86" operator="equal">
      <formula>0</formula>
    </cfRule>
    <cfRule type="expression" dxfId="141" priority="87">
      <formula>$H60-TODAY()&lt;214</formula>
    </cfRule>
  </conditionalFormatting>
  <conditionalFormatting sqref="H61">
    <cfRule type="expression" dxfId="140" priority="82" stopIfTrue="1">
      <formula>ISTEXT($H61)</formula>
    </cfRule>
    <cfRule type="cellIs" dxfId="139" priority="83" operator="equal">
      <formula>0</formula>
    </cfRule>
    <cfRule type="expression" dxfId="138" priority="84">
      <formula>$H61-TODAY()&lt;214</formula>
    </cfRule>
  </conditionalFormatting>
  <conditionalFormatting sqref="H62">
    <cfRule type="expression" dxfId="137" priority="79" stopIfTrue="1">
      <formula>ISTEXT($H62)</formula>
    </cfRule>
    <cfRule type="cellIs" dxfId="136" priority="80" operator="equal">
      <formula>0</formula>
    </cfRule>
    <cfRule type="expression" dxfId="135" priority="81">
      <formula>$H62-TODAY()&lt;214</formula>
    </cfRule>
  </conditionalFormatting>
  <conditionalFormatting sqref="H63">
    <cfRule type="expression" dxfId="134" priority="76" stopIfTrue="1">
      <formula>ISTEXT($H63)</formula>
    </cfRule>
    <cfRule type="cellIs" dxfId="133" priority="77" operator="equal">
      <formula>0</formula>
    </cfRule>
    <cfRule type="expression" dxfId="132" priority="78">
      <formula>$H63-TODAY()&lt;214</formula>
    </cfRule>
  </conditionalFormatting>
  <conditionalFormatting sqref="H64">
    <cfRule type="expression" dxfId="131" priority="73" stopIfTrue="1">
      <formula>ISTEXT($H64)</formula>
    </cfRule>
    <cfRule type="cellIs" dxfId="130" priority="74" operator="equal">
      <formula>0</formula>
    </cfRule>
    <cfRule type="expression" dxfId="129" priority="75">
      <formula>$H64-TODAY()&lt;214</formula>
    </cfRule>
  </conditionalFormatting>
  <conditionalFormatting sqref="H65">
    <cfRule type="expression" dxfId="128" priority="70" stopIfTrue="1">
      <formula>ISTEXT($H65)</formula>
    </cfRule>
    <cfRule type="cellIs" dxfId="127" priority="71" operator="equal">
      <formula>0</formula>
    </cfRule>
    <cfRule type="expression" dxfId="126" priority="72">
      <formula>$H65-TODAY()&lt;214</formula>
    </cfRule>
  </conditionalFormatting>
  <conditionalFormatting sqref="H66">
    <cfRule type="expression" dxfId="125" priority="67" stopIfTrue="1">
      <formula>ISTEXT($H66)</formula>
    </cfRule>
    <cfRule type="cellIs" dxfId="124" priority="68" operator="equal">
      <formula>0</formula>
    </cfRule>
    <cfRule type="expression" dxfId="123" priority="69">
      <formula>$H66-TODAY()&lt;214</formula>
    </cfRule>
  </conditionalFormatting>
  <conditionalFormatting sqref="H67">
    <cfRule type="expression" dxfId="122" priority="64" stopIfTrue="1">
      <formula>ISTEXT($H67)</formula>
    </cfRule>
    <cfRule type="cellIs" dxfId="121" priority="65" operator="equal">
      <formula>0</formula>
    </cfRule>
    <cfRule type="expression" dxfId="120" priority="66">
      <formula>$H67-TODAY()&lt;214</formula>
    </cfRule>
  </conditionalFormatting>
  <conditionalFormatting sqref="H68">
    <cfRule type="expression" dxfId="119" priority="61" stopIfTrue="1">
      <formula>ISTEXT($H68)</formula>
    </cfRule>
    <cfRule type="cellIs" dxfId="118" priority="62" operator="equal">
      <formula>0</formula>
    </cfRule>
    <cfRule type="expression" dxfId="117" priority="63">
      <formula>$H68-TODAY()&lt;214</formula>
    </cfRule>
  </conditionalFormatting>
  <conditionalFormatting sqref="H69">
    <cfRule type="expression" dxfId="116" priority="58" stopIfTrue="1">
      <formula>ISTEXT($H69)</formula>
    </cfRule>
    <cfRule type="cellIs" dxfId="115" priority="59" operator="equal">
      <formula>0</formula>
    </cfRule>
    <cfRule type="expression" dxfId="114" priority="60">
      <formula>$H69-TODAY()&lt;214</formula>
    </cfRule>
  </conditionalFormatting>
  <conditionalFormatting sqref="H70">
    <cfRule type="expression" dxfId="113" priority="55" stopIfTrue="1">
      <formula>ISTEXT($H70)</formula>
    </cfRule>
    <cfRule type="cellIs" dxfId="112" priority="56" operator="equal">
      <formula>0</formula>
    </cfRule>
    <cfRule type="expression" dxfId="111" priority="57">
      <formula>$H70-TODAY()&lt;214</formula>
    </cfRule>
  </conditionalFormatting>
  <conditionalFormatting sqref="H72">
    <cfRule type="expression" dxfId="110" priority="397" stopIfTrue="1">
      <formula>ISTEXT($H72)</formula>
    </cfRule>
    <cfRule type="cellIs" dxfId="109" priority="398" operator="equal">
      <formula>0</formula>
    </cfRule>
    <cfRule type="expression" dxfId="108" priority="399">
      <formula>$H72-TODAY()&lt;214</formula>
    </cfRule>
  </conditionalFormatting>
  <conditionalFormatting sqref="H73">
    <cfRule type="expression" dxfId="107" priority="52" stopIfTrue="1">
      <formula>ISTEXT($H73)</formula>
    </cfRule>
    <cfRule type="cellIs" dxfId="106" priority="53" operator="equal">
      <formula>0</formula>
    </cfRule>
    <cfRule type="expression" dxfId="105" priority="54">
      <formula>$H73-TODAY()&lt;214</formula>
    </cfRule>
  </conditionalFormatting>
  <conditionalFormatting sqref="H74">
    <cfRule type="expression" dxfId="104" priority="49" stopIfTrue="1">
      <formula>ISTEXT($H74)</formula>
    </cfRule>
    <cfRule type="cellIs" dxfId="103" priority="50" operator="equal">
      <formula>0</formula>
    </cfRule>
    <cfRule type="expression" dxfId="102" priority="51">
      <formula>$H74-TODAY()&lt;214</formula>
    </cfRule>
  </conditionalFormatting>
  <conditionalFormatting sqref="H75">
    <cfRule type="expression" dxfId="101" priority="46" stopIfTrue="1">
      <formula>ISTEXT($H75)</formula>
    </cfRule>
    <cfRule type="cellIs" dxfId="100" priority="47" operator="equal">
      <formula>0</formula>
    </cfRule>
    <cfRule type="expression" dxfId="99" priority="48">
      <formula>$H75-TODAY()&lt;214</formula>
    </cfRule>
  </conditionalFormatting>
  <conditionalFormatting sqref="H76">
    <cfRule type="expression" dxfId="98" priority="43" stopIfTrue="1">
      <formula>ISTEXT($H76)</formula>
    </cfRule>
    <cfRule type="cellIs" dxfId="97" priority="44" operator="equal">
      <formula>0</formula>
    </cfRule>
    <cfRule type="expression" dxfId="96" priority="45">
      <formula>$H76-TODAY()&lt;214</formula>
    </cfRule>
  </conditionalFormatting>
  <conditionalFormatting sqref="H78">
    <cfRule type="expression" dxfId="95" priority="377" stopIfTrue="1">
      <formula>ISTEXT($H78)</formula>
    </cfRule>
    <cfRule type="cellIs" dxfId="94" priority="378" operator="equal">
      <formula>0</formula>
    </cfRule>
    <cfRule type="expression" dxfId="93" priority="379">
      <formula>$H78-TODAY()&lt;214</formula>
    </cfRule>
  </conditionalFormatting>
  <conditionalFormatting sqref="H79">
    <cfRule type="expression" dxfId="92" priority="40" stopIfTrue="1">
      <formula>ISTEXT($H79)</formula>
    </cfRule>
    <cfRule type="cellIs" dxfId="91" priority="41" operator="equal">
      <formula>0</formula>
    </cfRule>
    <cfRule type="expression" dxfId="90" priority="42">
      <formula>$H79-TODAY()&lt;214</formula>
    </cfRule>
  </conditionalFormatting>
  <conditionalFormatting sqref="H80">
    <cfRule type="expression" dxfId="89" priority="37" stopIfTrue="1">
      <formula>ISTEXT($H80)</formula>
    </cfRule>
    <cfRule type="cellIs" dxfId="88" priority="38" operator="equal">
      <formula>0</formula>
    </cfRule>
    <cfRule type="expression" dxfId="87" priority="39">
      <formula>$H80-TODAY()&lt;214</formula>
    </cfRule>
  </conditionalFormatting>
  <conditionalFormatting sqref="H85">
    <cfRule type="expression" dxfId="86" priority="34" stopIfTrue="1">
      <formula>ISTEXT($H85)</formula>
    </cfRule>
    <cfRule type="cellIs" dxfId="85" priority="35" operator="equal">
      <formula>0</formula>
    </cfRule>
    <cfRule type="expression" dxfId="84" priority="36">
      <formula>$H85-TODAY()&lt;214</formula>
    </cfRule>
  </conditionalFormatting>
  <conditionalFormatting sqref="H82">
    <cfRule type="expression" dxfId="83" priority="31" stopIfTrue="1">
      <formula>ISTEXT($H82)</formula>
    </cfRule>
    <cfRule type="cellIs" dxfId="82" priority="32" operator="equal">
      <formula>0</formula>
    </cfRule>
    <cfRule type="expression" dxfId="81" priority="33">
      <formula>$H82-TODAY()&lt;214</formula>
    </cfRule>
  </conditionalFormatting>
  <conditionalFormatting sqref="H83">
    <cfRule type="expression" dxfId="80" priority="28" stopIfTrue="1">
      <formula>ISTEXT($H83)</formula>
    </cfRule>
    <cfRule type="cellIs" dxfId="79" priority="29" operator="equal">
      <formula>0</formula>
    </cfRule>
    <cfRule type="expression" dxfId="78" priority="30">
      <formula>$H83-TODAY()&lt;214</formula>
    </cfRule>
  </conditionalFormatting>
  <conditionalFormatting sqref="H84">
    <cfRule type="expression" dxfId="77" priority="25" stopIfTrue="1">
      <formula>ISTEXT($H84)</formula>
    </cfRule>
    <cfRule type="cellIs" dxfId="76" priority="26" operator="equal">
      <formula>0</formula>
    </cfRule>
    <cfRule type="expression" dxfId="75" priority="27">
      <formula>$H84-TODAY()&lt;214</formula>
    </cfRule>
  </conditionalFormatting>
  <conditionalFormatting sqref="H86">
    <cfRule type="expression" dxfId="74" priority="22" stopIfTrue="1">
      <formula>ISTEXT($H86)</formula>
    </cfRule>
    <cfRule type="cellIs" dxfId="73" priority="23" operator="equal">
      <formula>0</formula>
    </cfRule>
    <cfRule type="expression" dxfId="72" priority="24">
      <formula>$H86-TODAY()&lt;214</formula>
    </cfRule>
  </conditionalFormatting>
  <conditionalFormatting sqref="H87">
    <cfRule type="expression" dxfId="71" priority="19" stopIfTrue="1">
      <formula>ISTEXT($H87)</formula>
    </cfRule>
    <cfRule type="cellIs" dxfId="70" priority="20" operator="equal">
      <formula>0</formula>
    </cfRule>
    <cfRule type="expression" dxfId="69" priority="21">
      <formula>$H87-TODAY()&lt;214</formula>
    </cfRule>
  </conditionalFormatting>
  <conditionalFormatting sqref="H88">
    <cfRule type="expression" dxfId="68" priority="16" stopIfTrue="1">
      <formula>ISTEXT($H88)</formula>
    </cfRule>
    <cfRule type="cellIs" dxfId="67" priority="17" operator="equal">
      <formula>0</formula>
    </cfRule>
    <cfRule type="expression" dxfId="66" priority="18">
      <formula>$H88-TODAY()&lt;214</formula>
    </cfRule>
  </conditionalFormatting>
  <conditionalFormatting sqref="H29">
    <cfRule type="expression" dxfId="65" priority="13" stopIfTrue="1">
      <formula>ISTEXT($H29)</formula>
    </cfRule>
    <cfRule type="cellIs" dxfId="64" priority="14" operator="equal">
      <formula>0</formula>
    </cfRule>
    <cfRule type="expression" dxfId="63" priority="15">
      <formula>$H29-TODAY()&lt;214</formula>
    </cfRule>
  </conditionalFormatting>
  <conditionalFormatting sqref="H25">
    <cfRule type="expression" dxfId="62" priority="10" stopIfTrue="1">
      <formula>ISTEXT($H25)</formula>
    </cfRule>
    <cfRule type="cellIs" dxfId="61" priority="11" operator="equal">
      <formula>0</formula>
    </cfRule>
    <cfRule type="expression" dxfId="60" priority="12">
      <formula>$H25-TODAY()&lt;214</formula>
    </cfRule>
  </conditionalFormatting>
  <conditionalFormatting sqref="H30">
    <cfRule type="expression" dxfId="59" priority="7" stopIfTrue="1">
      <formula>ISTEXT($H30)</formula>
    </cfRule>
    <cfRule type="cellIs" dxfId="58" priority="8" operator="equal">
      <formula>0</formula>
    </cfRule>
    <cfRule type="expression" dxfId="57" priority="9">
      <formula>$H30-TODAY()&lt;214</formula>
    </cfRule>
  </conditionalFormatting>
  <conditionalFormatting sqref="H35">
    <cfRule type="expression" dxfId="56" priority="4" stopIfTrue="1">
      <formula>ISTEXT($H35)</formula>
    </cfRule>
    <cfRule type="cellIs" dxfId="55" priority="5" operator="equal">
      <formula>0</formula>
    </cfRule>
    <cfRule type="expression" dxfId="54" priority="6">
      <formula>$H35-TODAY()&lt;214</formula>
    </cfRule>
  </conditionalFormatting>
  <conditionalFormatting sqref="H28">
    <cfRule type="expression" dxfId="53" priority="1" stopIfTrue="1">
      <formula>ISTEXT($H28)</formula>
    </cfRule>
    <cfRule type="cellIs" dxfId="52" priority="2" operator="equal">
      <formula>0</formula>
    </cfRule>
    <cfRule type="expression" dxfId="51" priority="3">
      <formula>$H28-TODAY()&lt;214</formula>
    </cfRule>
  </conditionalFormatting>
  <hyperlinks>
    <hyperlink ref="B6" r:id="rId1"/>
  </hyperlinks>
  <pageMargins left="0.39370078740157483" right="0.19685039370078741" top="0.59055118110236227" bottom="0.47244094488188981" header="0.15748031496062992" footer="0.19685039370078741"/>
  <pageSetup paperSize="9" scale="93" fitToHeight="0" orientation="portrait" horizontalDpi="300" verticalDpi="300" r:id="rId2"/>
  <headerFooter alignWithMargins="0">
    <oddFooter>&amp;L&amp;"Arial Cyr,курсив"&amp;5Written by Capt. A.Ivanov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4" r:id="rId5" name="Button 18">
              <controlPr defaultSize="0" print="0" autoFill="0" autoPict="0" macro="[0]!Лист1.GetPic" altText="Insert Photo">
                <anchor moveWithCells="1" sizeWithCells="1">
                  <from>
                    <xdr:col>6</xdr:col>
                    <xdr:colOff>38100</xdr:colOff>
                    <xdr:row>9</xdr:row>
                    <xdr:rowOff>101600</xdr:rowOff>
                  </from>
                  <to>
                    <xdr:col>7</xdr:col>
                    <xdr:colOff>476250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Списки!$A$22:$A$25</xm:f>
          </x14:formula1>
          <xm:sqref>C15:F15</xm:sqref>
        </x14:dataValidation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Списки!$O$1:$O$16</xm:f>
          </x14:formula1>
          <xm:sqref>C37</xm:sqref>
        </x14:dataValidation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Списки!$K$3:$K$4</xm:f>
          </x14:formula1>
          <xm:sqref>C38</xm:sqref>
        </x14:dataValidation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Списки!$K$1:$K$2</xm:f>
          </x14:formula1>
          <xm:sqref>C54 C76</xm:sqref>
        </x14:dataValidation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Списки!$M$1:$M$6</xm:f>
          </x14:formula1>
          <xm:sqref>C89 C81 C85</xm:sqref>
        </x14:dataValidation>
        <x14:dataValidation type="list" allowBlank="1" showInputMessage="1" showErrorMessage="1">
          <x14:formula1>
            <xm:f>Списки!$G$1:$G$19</xm:f>
          </x14:formula1>
          <xm:sqref>E7:F7</xm:sqref>
        </x14:dataValidation>
        <x14:dataValidation type="list" allowBlank="1" showInputMessage="1" showErrorMessage="1">
          <x14:formula1>
            <xm:f>Списки!$A$8:$A$20</xm:f>
          </x14:formula1>
          <xm:sqref>C16</xm:sqref>
        </x14:dataValidation>
        <x14:dataValidation type="list" allowBlank="1" showInputMessage="1" showErrorMessage="1">
          <x14:formula1>
            <xm:f>Списки!$D$1:$D$25</xm:f>
          </x14:formula1>
          <xm:sqref>C7:D7</xm:sqref>
        </x14:dataValidation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Списки!$K$17:$K$20</xm:f>
          </x14:formula1>
          <xm:sqref>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57"/>
    <pageSetUpPr fitToPage="1"/>
  </sheetPr>
  <dimension ref="A1:Z22"/>
  <sheetViews>
    <sheetView showGridLines="0" zoomScaleNormal="100" workbookViewId="0">
      <selection activeCell="A4" sqref="A4"/>
    </sheetView>
  </sheetViews>
  <sheetFormatPr defaultColWidth="9.1796875" defaultRowHeight="12.5" x14ac:dyDescent="0.25"/>
  <cols>
    <col min="1" max="2" width="12.6328125" style="2" customWidth="1"/>
    <col min="3" max="3" width="9.26953125" style="2" customWidth="1"/>
    <col min="4" max="4" width="8.7265625" style="2" customWidth="1"/>
    <col min="5" max="5" width="8.453125" style="2" customWidth="1"/>
    <col min="6" max="6" width="14.6328125" style="2" customWidth="1"/>
    <col min="7" max="7" width="23.08984375" style="2" customWidth="1"/>
    <col min="8" max="8" width="14.1796875" style="2" customWidth="1"/>
    <col min="9" max="9" width="6.90625" style="2" customWidth="1"/>
    <col min="10" max="10" width="8.7265625" style="2" customWidth="1"/>
    <col min="11" max="11" width="20.6328125" style="2" hidden="1" customWidth="1"/>
    <col min="12" max="12" width="5.54296875" style="2" hidden="1" customWidth="1"/>
    <col min="13" max="15" width="7.81640625" style="2" hidden="1" customWidth="1"/>
    <col min="16" max="16" width="10.08984375" style="2" hidden="1" customWidth="1"/>
    <col min="17" max="17" width="10.36328125" style="2" hidden="1" customWidth="1"/>
    <col min="18" max="18" width="14.453125" style="2" hidden="1" customWidth="1"/>
    <col min="19" max="19" width="12.08984375" style="2" hidden="1" customWidth="1"/>
    <col min="20" max="20" width="12.54296875" style="2" hidden="1" customWidth="1"/>
    <col min="21" max="22" width="8.453125" style="2" hidden="1" customWidth="1"/>
    <col min="23" max="23" width="14.54296875" style="2" hidden="1" customWidth="1"/>
    <col min="24" max="24" width="14.54296875" style="2" customWidth="1"/>
    <col min="25" max="25" width="9.1796875" style="2" hidden="1" customWidth="1"/>
    <col min="26" max="26" width="10.08984375" style="2" hidden="1" customWidth="1"/>
    <col min="27" max="16384" width="9.1796875" style="2"/>
  </cols>
  <sheetData>
    <row r="1" spans="1:26" ht="25" customHeight="1" x14ac:dyDescent="0.3">
      <c r="A1" s="413" t="s">
        <v>3</v>
      </c>
      <c r="B1" s="413"/>
      <c r="C1" s="1"/>
      <c r="D1" s="1"/>
      <c r="E1" s="1"/>
      <c r="F1" s="1"/>
      <c r="G1" s="1"/>
    </row>
    <row r="2" spans="1:26" ht="43.5" customHeight="1" x14ac:dyDescent="0.3">
      <c r="A2" s="414" t="s">
        <v>437</v>
      </c>
      <c r="B2" s="415"/>
      <c r="C2" s="409" t="s">
        <v>201</v>
      </c>
      <c r="D2" s="411" t="s">
        <v>0</v>
      </c>
      <c r="E2" s="411" t="s">
        <v>462</v>
      </c>
      <c r="F2" s="411" t="s">
        <v>55</v>
      </c>
      <c r="G2" s="411" t="s">
        <v>427</v>
      </c>
      <c r="H2" s="411" t="s">
        <v>1</v>
      </c>
      <c r="I2" s="411" t="s">
        <v>2</v>
      </c>
      <c r="J2" s="411" t="s">
        <v>68</v>
      </c>
      <c r="K2" s="411" t="s">
        <v>66</v>
      </c>
      <c r="L2" s="39" t="s">
        <v>234</v>
      </c>
      <c r="M2" s="411" t="s">
        <v>69</v>
      </c>
      <c r="N2" s="411" t="s">
        <v>70</v>
      </c>
      <c r="O2" s="411" t="s">
        <v>334</v>
      </c>
      <c r="P2" s="411" t="s">
        <v>217</v>
      </c>
      <c r="Q2" s="411" t="s">
        <v>71</v>
      </c>
      <c r="R2" s="411" t="s">
        <v>72</v>
      </c>
      <c r="S2" s="38" t="s">
        <v>61</v>
      </c>
      <c r="T2" s="3" t="s">
        <v>60</v>
      </c>
      <c r="U2" s="411" t="s">
        <v>67</v>
      </c>
      <c r="V2" s="411" t="s">
        <v>344</v>
      </c>
      <c r="W2" s="41" t="s">
        <v>56</v>
      </c>
      <c r="X2" s="411" t="s">
        <v>218</v>
      </c>
      <c r="Y2" s="411" t="s">
        <v>64</v>
      </c>
      <c r="Z2" s="409" t="s">
        <v>65</v>
      </c>
    </row>
    <row r="3" spans="1:26" ht="31" customHeight="1" x14ac:dyDescent="0.25">
      <c r="A3" s="4" t="s">
        <v>468</v>
      </c>
      <c r="B3" s="5" t="s">
        <v>469</v>
      </c>
      <c r="C3" s="410"/>
      <c r="D3" s="412"/>
      <c r="E3" s="412"/>
      <c r="F3" s="412"/>
      <c r="G3" s="412"/>
      <c r="H3" s="412"/>
      <c r="I3" s="412"/>
      <c r="J3" s="412"/>
      <c r="K3" s="412"/>
      <c r="L3" s="40" t="s">
        <v>235</v>
      </c>
      <c r="M3" s="412"/>
      <c r="N3" s="412"/>
      <c r="O3" s="412"/>
      <c r="P3" s="412"/>
      <c r="Q3" s="412"/>
      <c r="R3" s="412"/>
      <c r="S3" s="6" t="s">
        <v>62</v>
      </c>
      <c r="T3" s="6" t="s">
        <v>378</v>
      </c>
      <c r="U3" s="412"/>
      <c r="V3" s="412"/>
      <c r="W3" s="42" t="str">
        <f>IF(OR(Application!E7="Oil tanker",Application!E7="Chemical tanker",Application!E7="Oil/Bulk/Ore carrier",Application!E7="VLCC",Application!E7="ULCC"),"(see Cargo-list)","")</f>
        <v>(see Cargo-list)</v>
      </c>
      <c r="X3" s="412"/>
      <c r="Y3" s="412"/>
      <c r="Z3" s="410"/>
    </row>
    <row r="4" spans="1:26" s="7" customFormat="1" ht="14" x14ac:dyDescent="0.3">
      <c r="A4" s="231"/>
      <c r="B4" s="231"/>
      <c r="C4" s="116" t="str">
        <f t="shared" ref="C4:C9" si="0">IF(OR(A4=0,B4=0),"",DATEDIF(A4,B4,"Y")&amp;"/"&amp;DATEDIF(A4,B4,"YM")&amp;"/"&amp;DATEDIF(A4,B4,"MD"))</f>
        <v/>
      </c>
      <c r="D4" s="13"/>
      <c r="E4" s="14"/>
      <c r="F4" s="237"/>
      <c r="G4" s="237"/>
      <c r="H4" s="237"/>
      <c r="I4" s="238"/>
      <c r="J4" s="239"/>
      <c r="K4" s="117"/>
      <c r="L4" s="118"/>
      <c r="M4" s="241"/>
      <c r="N4" s="119"/>
      <c r="O4" s="120"/>
      <c r="P4" s="119"/>
      <c r="Q4" s="240"/>
      <c r="R4" s="229"/>
      <c r="S4" s="90"/>
      <c r="T4" s="89"/>
      <c r="U4" s="242"/>
      <c r="V4" s="119"/>
      <c r="W4" s="121"/>
      <c r="X4" s="232"/>
      <c r="Y4" s="89"/>
      <c r="Z4" s="89"/>
    </row>
    <row r="5" spans="1:26" s="7" customFormat="1" ht="14" x14ac:dyDescent="0.3">
      <c r="A5" s="231"/>
      <c r="B5" s="231"/>
      <c r="C5" s="116" t="str">
        <f t="shared" si="0"/>
        <v/>
      </c>
      <c r="D5" s="13"/>
      <c r="E5" s="14"/>
      <c r="F5" s="237"/>
      <c r="G5" s="237"/>
      <c r="H5" s="237"/>
      <c r="I5" s="238"/>
      <c r="J5" s="239"/>
      <c r="K5" s="117"/>
      <c r="L5" s="118"/>
      <c r="M5" s="241"/>
      <c r="N5" s="119"/>
      <c r="O5" s="120"/>
      <c r="P5" s="119"/>
      <c r="Q5" s="240"/>
      <c r="R5" s="229"/>
      <c r="S5" s="90"/>
      <c r="T5" s="89"/>
      <c r="U5" s="242"/>
      <c r="V5" s="119"/>
      <c r="W5" s="121"/>
      <c r="X5" s="232"/>
      <c r="Y5" s="89"/>
      <c r="Z5" s="89"/>
    </row>
    <row r="6" spans="1:26" s="7" customFormat="1" ht="14" x14ac:dyDescent="0.3">
      <c r="A6" s="231"/>
      <c r="B6" s="231"/>
      <c r="C6" s="116" t="str">
        <f t="shared" si="0"/>
        <v/>
      </c>
      <c r="D6" s="13"/>
      <c r="E6" s="14"/>
      <c r="F6" s="237"/>
      <c r="G6" s="237"/>
      <c r="H6" s="237"/>
      <c r="I6" s="238"/>
      <c r="J6" s="239"/>
      <c r="K6" s="117"/>
      <c r="L6" s="118"/>
      <c r="M6" s="241"/>
      <c r="N6" s="119"/>
      <c r="O6" s="120"/>
      <c r="P6" s="119"/>
      <c r="Q6" s="240"/>
      <c r="R6" s="229"/>
      <c r="S6" s="90"/>
      <c r="T6" s="89"/>
      <c r="U6" s="242"/>
      <c r="V6" s="119"/>
      <c r="W6" s="121"/>
      <c r="X6" s="232"/>
      <c r="Y6" s="89"/>
      <c r="Z6" s="89"/>
    </row>
    <row r="7" spans="1:26" s="7" customFormat="1" ht="14" x14ac:dyDescent="0.3">
      <c r="A7" s="231"/>
      <c r="B7" s="231"/>
      <c r="C7" s="116" t="str">
        <f t="shared" si="0"/>
        <v/>
      </c>
      <c r="D7" s="13"/>
      <c r="E7" s="14"/>
      <c r="F7" s="237"/>
      <c r="G7" s="237"/>
      <c r="H7" s="237"/>
      <c r="I7" s="238"/>
      <c r="J7" s="239"/>
      <c r="K7" s="117"/>
      <c r="L7" s="118"/>
      <c r="M7" s="241"/>
      <c r="N7" s="119"/>
      <c r="O7" s="120"/>
      <c r="P7" s="119"/>
      <c r="Q7" s="240"/>
      <c r="R7" s="229"/>
      <c r="S7" s="90"/>
      <c r="T7" s="89"/>
      <c r="U7" s="242"/>
      <c r="V7" s="119"/>
      <c r="W7" s="121"/>
      <c r="X7" s="232"/>
      <c r="Y7" s="89"/>
      <c r="Z7" s="89"/>
    </row>
    <row r="8" spans="1:26" s="7" customFormat="1" ht="14" x14ac:dyDescent="0.3">
      <c r="A8" s="231"/>
      <c r="B8" s="231"/>
      <c r="C8" s="116" t="str">
        <f t="shared" si="0"/>
        <v/>
      </c>
      <c r="D8" s="13"/>
      <c r="E8" s="14"/>
      <c r="F8" s="237"/>
      <c r="G8" s="237"/>
      <c r="H8" s="237"/>
      <c r="I8" s="238"/>
      <c r="J8" s="239"/>
      <c r="K8" s="117"/>
      <c r="L8" s="118"/>
      <c r="M8" s="241"/>
      <c r="N8" s="119"/>
      <c r="O8" s="120"/>
      <c r="P8" s="119"/>
      <c r="Q8" s="240"/>
      <c r="R8" s="229"/>
      <c r="S8" s="90"/>
      <c r="T8" s="89"/>
      <c r="U8" s="242"/>
      <c r="V8" s="119"/>
      <c r="W8" s="121"/>
      <c r="X8" s="232"/>
      <c r="Y8" s="89"/>
      <c r="Z8" s="89"/>
    </row>
    <row r="9" spans="1:26" s="7" customFormat="1" ht="14" x14ac:dyDescent="0.3">
      <c r="A9" s="231"/>
      <c r="B9" s="231"/>
      <c r="C9" s="116" t="str">
        <f t="shared" si="0"/>
        <v/>
      </c>
      <c r="D9" s="13"/>
      <c r="E9" s="14"/>
      <c r="F9" s="237"/>
      <c r="G9" s="237"/>
      <c r="H9" s="237"/>
      <c r="I9" s="238"/>
      <c r="J9" s="239"/>
      <c r="K9" s="117"/>
      <c r="L9" s="118"/>
      <c r="M9" s="241"/>
      <c r="N9" s="119"/>
      <c r="O9" s="120"/>
      <c r="P9" s="119"/>
      <c r="Q9" s="240"/>
      <c r="R9" s="229"/>
      <c r="S9" s="90"/>
      <c r="T9" s="89"/>
      <c r="U9" s="242"/>
      <c r="V9" s="119"/>
      <c r="W9" s="121"/>
      <c r="X9" s="232"/>
      <c r="Y9" s="89"/>
      <c r="Z9" s="89"/>
    </row>
    <row r="10" spans="1:26" s="7" customFormat="1" ht="14" x14ac:dyDescent="0.3">
      <c r="A10" s="206"/>
      <c r="B10" s="206"/>
      <c r="C10" s="207"/>
      <c r="D10" s="208"/>
      <c r="E10" s="209"/>
      <c r="F10" s="210"/>
      <c r="G10" s="210"/>
      <c r="H10" s="210"/>
      <c r="I10" s="211"/>
      <c r="J10" s="212"/>
      <c r="K10" s="213"/>
      <c r="L10" s="214"/>
      <c r="M10" s="212"/>
      <c r="N10" s="212"/>
      <c r="O10" s="215"/>
      <c r="P10" s="212"/>
      <c r="Q10" s="216"/>
      <c r="R10" s="217"/>
      <c r="S10" s="213"/>
      <c r="T10" s="213"/>
      <c r="U10" s="215"/>
      <c r="V10" s="215"/>
      <c r="W10" s="210"/>
      <c r="X10" s="210"/>
      <c r="Y10" s="213"/>
      <c r="Z10" s="214"/>
    </row>
    <row r="11" spans="1:26" s="113" customFormat="1" x14ac:dyDescent="0.25">
      <c r="A11" s="9" t="s">
        <v>440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218"/>
      <c r="Y11" s="8"/>
      <c r="Z11" s="8"/>
    </row>
    <row r="12" spans="1:26" s="113" customFormat="1" x14ac:dyDescent="0.25">
      <c r="A12" s="9" t="s">
        <v>25</v>
      </c>
      <c r="B12" s="9"/>
      <c r="C12" s="9"/>
      <c r="D12" s="9" t="s">
        <v>21</v>
      </c>
      <c r="E12" s="9"/>
      <c r="F12" s="9" t="s">
        <v>454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X12" s="218"/>
      <c r="Y12" s="8"/>
      <c r="Z12" s="8"/>
    </row>
    <row r="13" spans="1:26" s="113" customFormat="1" x14ac:dyDescent="0.25">
      <c r="A13" s="9" t="s">
        <v>26</v>
      </c>
      <c r="B13" s="9"/>
      <c r="C13" s="9"/>
      <c r="D13" s="9" t="s">
        <v>22</v>
      </c>
      <c r="E13" s="9"/>
      <c r="F13" s="9" t="s">
        <v>453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X13" s="218"/>
      <c r="Y13" s="8"/>
      <c r="Z13" s="8"/>
    </row>
    <row r="14" spans="1:26" s="113" customFormat="1" x14ac:dyDescent="0.25">
      <c r="A14" s="9" t="s">
        <v>28</v>
      </c>
      <c r="B14" s="9"/>
      <c r="C14" s="9"/>
      <c r="D14" s="9" t="s">
        <v>29</v>
      </c>
      <c r="E14" s="9"/>
      <c r="F14" s="9" t="s">
        <v>452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X14" s="218"/>
      <c r="Y14" s="8"/>
      <c r="Z14" s="8"/>
    </row>
    <row r="15" spans="1:26" s="113" customFormat="1" x14ac:dyDescent="0.25">
      <c r="A15" s="9" t="s">
        <v>457</v>
      </c>
      <c r="B15" s="9"/>
      <c r="C15" s="9"/>
      <c r="D15" s="9" t="s">
        <v>27</v>
      </c>
      <c r="E15" s="9"/>
      <c r="F15" s="9" t="s">
        <v>455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X15" s="218"/>
      <c r="Y15" s="8"/>
      <c r="Z15" s="8"/>
    </row>
    <row r="16" spans="1:26" s="113" customFormat="1" x14ac:dyDescent="0.25">
      <c r="A16" s="9" t="s">
        <v>456</v>
      </c>
      <c r="B16" s="9"/>
      <c r="C16" s="9"/>
      <c r="D16" s="9" t="s">
        <v>434</v>
      </c>
      <c r="E16" s="9"/>
      <c r="F16" s="9" t="s">
        <v>23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X16" s="218"/>
      <c r="Y16" s="8"/>
      <c r="Z16" s="8"/>
    </row>
    <row r="17" spans="1:26" s="113" customFormat="1" x14ac:dyDescent="0.25">
      <c r="A17" s="9" t="s">
        <v>24</v>
      </c>
      <c r="B17" s="9"/>
      <c r="C17" s="9"/>
      <c r="D17" s="9" t="s">
        <v>454</v>
      </c>
      <c r="E17" s="9"/>
      <c r="F17" s="9" t="s">
        <v>467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X17" s="218"/>
      <c r="Y17" s="8"/>
      <c r="Z17" s="8"/>
    </row>
    <row r="18" spans="1:26" s="113" customFormat="1" x14ac:dyDescent="0.25">
      <c r="A18" s="9"/>
      <c r="B18" s="9"/>
      <c r="C18" s="9"/>
      <c r="D18" s="11"/>
      <c r="E18" s="9"/>
      <c r="F18" s="9"/>
      <c r="G18" s="9"/>
      <c r="H18" s="9"/>
      <c r="I18" s="9"/>
      <c r="J18" s="9"/>
      <c r="K18" s="9"/>
      <c r="L18" s="114"/>
      <c r="M18" s="114"/>
      <c r="N18" s="114"/>
      <c r="O18" s="114"/>
      <c r="P18" s="114"/>
      <c r="Q18" s="114"/>
      <c r="R18" s="114"/>
      <c r="U18" s="9"/>
      <c r="X18" s="218"/>
      <c r="Y18" s="114"/>
      <c r="Z18" s="8"/>
    </row>
    <row r="19" spans="1:26" s="113" customFormat="1" x14ac:dyDescent="0.25">
      <c r="A19" s="9"/>
      <c r="B19" s="9"/>
      <c r="C19" s="9"/>
      <c r="D19" s="11"/>
      <c r="E19" s="9"/>
      <c r="F19" s="9"/>
      <c r="G19" s="9"/>
      <c r="H19" s="9"/>
      <c r="I19" s="9"/>
      <c r="J19" s="11"/>
      <c r="K19" s="9"/>
      <c r="L19" s="114"/>
      <c r="M19" s="114"/>
      <c r="N19" s="114"/>
      <c r="O19" s="114"/>
      <c r="R19" s="114"/>
      <c r="U19" s="9"/>
      <c r="X19" s="115"/>
      <c r="Y19" s="114"/>
      <c r="Z19" s="115"/>
    </row>
    <row r="20" spans="1:26" s="113" customFormat="1" x14ac:dyDescent="0.25">
      <c r="A20" s="9"/>
      <c r="B20" s="9"/>
      <c r="C20" s="9"/>
      <c r="D20" s="11"/>
      <c r="E20" s="9"/>
      <c r="F20" s="9"/>
      <c r="G20" s="9"/>
      <c r="H20" s="9"/>
      <c r="I20" s="9"/>
      <c r="J20" s="11"/>
      <c r="K20" s="114"/>
      <c r="L20" s="114"/>
      <c r="M20" s="114"/>
      <c r="N20" s="114"/>
      <c r="O20" s="114"/>
      <c r="R20" s="114"/>
      <c r="X20" s="9"/>
      <c r="Y20" s="114"/>
    </row>
    <row r="21" spans="1:26" s="113" customFormat="1" x14ac:dyDescent="0.25">
      <c r="A21" s="9"/>
      <c r="B21" s="9"/>
      <c r="C21" s="9"/>
      <c r="D21" s="11"/>
      <c r="E21" s="9"/>
      <c r="F21" s="9"/>
      <c r="G21" s="9"/>
      <c r="H21" s="9"/>
      <c r="I21" s="9"/>
      <c r="J21" s="11"/>
      <c r="K21" s="114"/>
      <c r="L21" s="114"/>
      <c r="M21" s="114"/>
      <c r="N21" s="114"/>
      <c r="O21" s="114"/>
      <c r="P21" s="114"/>
      <c r="Q21" s="114"/>
      <c r="R21" s="114"/>
      <c r="X21" s="9"/>
      <c r="Y21" s="114"/>
    </row>
    <row r="22" spans="1:26" s="113" customFormat="1" x14ac:dyDescent="0.25">
      <c r="A22" s="9"/>
      <c r="B22" s="9"/>
      <c r="C22" s="9"/>
      <c r="D22" s="11"/>
      <c r="E22" s="9"/>
      <c r="F22" s="9"/>
      <c r="G22" s="9"/>
      <c r="H22" s="9"/>
      <c r="I22" s="9"/>
      <c r="J22" s="11"/>
      <c r="K22" s="114"/>
      <c r="L22" s="114"/>
      <c r="M22" s="114"/>
      <c r="N22" s="114"/>
      <c r="O22" s="114"/>
      <c r="P22" s="114"/>
      <c r="Q22" s="114"/>
      <c r="R22" s="114"/>
      <c r="Y22" s="114"/>
    </row>
  </sheetData>
  <sheetProtection sheet="1" objects="1" scenarios="1" formatColumns="0" formatRows="0"/>
  <mergeCells count="22">
    <mergeCell ref="M2:M3"/>
    <mergeCell ref="N2:N3"/>
    <mergeCell ref="P2:P3"/>
    <mergeCell ref="R2:R3"/>
    <mergeCell ref="X2:X3"/>
    <mergeCell ref="V2:V3"/>
    <mergeCell ref="Z2:Z3"/>
    <mergeCell ref="U2:U3"/>
    <mergeCell ref="A1:B1"/>
    <mergeCell ref="Q2:Q3"/>
    <mergeCell ref="Y2:Y3"/>
    <mergeCell ref="I2:I3"/>
    <mergeCell ref="J2:J3"/>
    <mergeCell ref="K2:K3"/>
    <mergeCell ref="A2:B2"/>
    <mergeCell ref="C2:C3"/>
    <mergeCell ref="D2:D3"/>
    <mergeCell ref="E2:E3"/>
    <mergeCell ref="F2:F3"/>
    <mergeCell ref="G2:G3"/>
    <mergeCell ref="H2:H3"/>
    <mergeCell ref="O2:O3"/>
  </mergeCells>
  <phoneticPr fontId="4" type="noConversion"/>
  <conditionalFormatting sqref="A10">
    <cfRule type="expression" dxfId="50" priority="34" stopIfTrue="1">
      <formula>ISTEXT($A10)</formula>
    </cfRule>
  </conditionalFormatting>
  <conditionalFormatting sqref="B10">
    <cfRule type="expression" dxfId="49" priority="33" stopIfTrue="1">
      <formula>ISTEXT($B10)</formula>
    </cfRule>
  </conditionalFormatting>
  <conditionalFormatting sqref="A9">
    <cfRule type="expression" dxfId="48" priority="6" stopIfTrue="1">
      <formula>ISTEXT($A9)</formula>
    </cfRule>
  </conditionalFormatting>
  <conditionalFormatting sqref="B9">
    <cfRule type="expression" dxfId="47" priority="5" stopIfTrue="1">
      <formula>ISTEXT($B9)</formula>
    </cfRule>
  </conditionalFormatting>
  <conditionalFormatting sqref="A4">
    <cfRule type="expression" dxfId="46" priority="4" stopIfTrue="1">
      <formula>ISTEXT($A4)</formula>
    </cfRule>
  </conditionalFormatting>
  <conditionalFormatting sqref="B4">
    <cfRule type="expression" dxfId="45" priority="3" stopIfTrue="1">
      <formula>ISTEXT($B4)</formula>
    </cfRule>
  </conditionalFormatting>
  <conditionalFormatting sqref="A5:A8">
    <cfRule type="expression" dxfId="44" priority="2" stopIfTrue="1">
      <formula>ISTEXT($A5)</formula>
    </cfRule>
  </conditionalFormatting>
  <conditionalFormatting sqref="B5:B8">
    <cfRule type="expression" dxfId="43" priority="1" stopIfTrue="1">
      <formula>ISTEXT($B5)</formula>
    </cfRule>
  </conditionalFormatting>
  <pageMargins left="0.15748031496062992" right="0.15748031496062992" top="0.75" bottom="0.37" header="0.57999999999999996" footer="0.18"/>
  <pageSetup paperSize="9" scale="78" orientation="landscape" horizontalDpi="300" verticalDpi="300" r:id="rId1"/>
  <headerFooter alignWithMargins="0">
    <oddFooter>&amp;L&amp;"Arial Cyr,курсив"&amp;5Written by Capt. A.Ivanov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Некорректный ручной ввод" error="Данные в эту ячейку должны быть введены из выпадающего списка.">
          <x14:formula1>
            <xm:f>Списки!$A$4:$A$7</xm:f>
          </x14:formula1>
          <xm:sqref>T4:T9</xm:sqref>
        </x14:dataValidation>
        <x14:dataValidation type="list" allowBlank="1" showInputMessage="1" showErrorMessage="1">
          <x14:formula1>
            <xm:f>Списки!$F$1:$F$19</xm:f>
          </x14:formula1>
          <xm:sqref>E4:E9</xm:sqref>
        </x14:dataValidation>
        <x14:dataValidation type="list" allowBlank="1" showInputMessage="1" showErrorMessage="1">
          <x14:formula1>
            <xm:f>Списки!$E$1:$E$25</xm:f>
          </x14:formula1>
          <xm:sqref>D4:D9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59999389629810485"/>
    <pageSetUpPr fitToPage="1"/>
  </sheetPr>
  <dimension ref="A1:I55"/>
  <sheetViews>
    <sheetView zoomScaleNormal="100" workbookViewId="0">
      <selection activeCell="A9" sqref="A9"/>
    </sheetView>
  </sheetViews>
  <sheetFormatPr defaultColWidth="8.7265625" defaultRowHeight="14.5" x14ac:dyDescent="0.25"/>
  <cols>
    <col min="1" max="1" width="37.453125" style="124" customWidth="1"/>
    <col min="2" max="2" width="7.90625" style="124" customWidth="1"/>
    <col min="3" max="3" width="7.453125" style="124" customWidth="1"/>
    <col min="4" max="4" width="32.453125" style="124" customWidth="1"/>
    <col min="5" max="5" width="7.90625" style="124" customWidth="1"/>
    <col min="6" max="6" width="7.453125" style="124" customWidth="1"/>
    <col min="7" max="246" width="8.7265625" style="124"/>
    <col min="247" max="247" width="1.453125" style="124" customWidth="1"/>
    <col min="248" max="248" width="4.54296875" style="124" customWidth="1"/>
    <col min="249" max="249" width="3.54296875" style="124" customWidth="1"/>
    <col min="250" max="250" width="31.54296875" style="124" customWidth="1"/>
    <col min="251" max="251" width="7.90625" style="124" customWidth="1"/>
    <col min="252" max="252" width="1.453125" style="124" customWidth="1"/>
    <col min="253" max="253" width="4.81640625" style="124" customWidth="1"/>
    <col min="254" max="259" width="3.54296875" style="124" customWidth="1"/>
    <col min="260" max="260" width="11.08984375" style="124" customWidth="1"/>
    <col min="261" max="261" width="7.90625" style="124" customWidth="1"/>
    <col min="262" max="502" width="8.7265625" style="124"/>
    <col min="503" max="503" width="1.453125" style="124" customWidth="1"/>
    <col min="504" max="504" width="4.54296875" style="124" customWidth="1"/>
    <col min="505" max="505" width="3.54296875" style="124" customWidth="1"/>
    <col min="506" max="506" width="31.54296875" style="124" customWidth="1"/>
    <col min="507" max="507" width="7.90625" style="124" customWidth="1"/>
    <col min="508" max="508" width="1.453125" style="124" customWidth="1"/>
    <col min="509" max="509" width="4.81640625" style="124" customWidth="1"/>
    <col min="510" max="515" width="3.54296875" style="124" customWidth="1"/>
    <col min="516" max="516" width="11.08984375" style="124" customWidth="1"/>
    <col min="517" max="517" width="7.90625" style="124" customWidth="1"/>
    <col min="518" max="758" width="8.7265625" style="124"/>
    <col min="759" max="759" width="1.453125" style="124" customWidth="1"/>
    <col min="760" max="760" width="4.54296875" style="124" customWidth="1"/>
    <col min="761" max="761" width="3.54296875" style="124" customWidth="1"/>
    <col min="762" max="762" width="31.54296875" style="124" customWidth="1"/>
    <col min="763" max="763" width="7.90625" style="124" customWidth="1"/>
    <col min="764" max="764" width="1.453125" style="124" customWidth="1"/>
    <col min="765" max="765" width="4.81640625" style="124" customWidth="1"/>
    <col min="766" max="771" width="3.54296875" style="124" customWidth="1"/>
    <col min="772" max="772" width="11.08984375" style="124" customWidth="1"/>
    <col min="773" max="773" width="7.90625" style="124" customWidth="1"/>
    <col min="774" max="1014" width="8.7265625" style="124"/>
    <col min="1015" max="1015" width="1.453125" style="124" customWidth="1"/>
    <col min="1016" max="1016" width="4.54296875" style="124" customWidth="1"/>
    <col min="1017" max="1017" width="3.54296875" style="124" customWidth="1"/>
    <col min="1018" max="1018" width="31.54296875" style="124" customWidth="1"/>
    <col min="1019" max="1019" width="7.90625" style="124" customWidth="1"/>
    <col min="1020" max="1020" width="1.453125" style="124" customWidth="1"/>
    <col min="1021" max="1021" width="4.81640625" style="124" customWidth="1"/>
    <col min="1022" max="1027" width="3.54296875" style="124" customWidth="1"/>
    <col min="1028" max="1028" width="11.08984375" style="124" customWidth="1"/>
    <col min="1029" max="1029" width="7.90625" style="124" customWidth="1"/>
    <col min="1030" max="1270" width="8.7265625" style="124"/>
    <col min="1271" max="1271" width="1.453125" style="124" customWidth="1"/>
    <col min="1272" max="1272" width="4.54296875" style="124" customWidth="1"/>
    <col min="1273" max="1273" width="3.54296875" style="124" customWidth="1"/>
    <col min="1274" max="1274" width="31.54296875" style="124" customWidth="1"/>
    <col min="1275" max="1275" width="7.90625" style="124" customWidth="1"/>
    <col min="1276" max="1276" width="1.453125" style="124" customWidth="1"/>
    <col min="1277" max="1277" width="4.81640625" style="124" customWidth="1"/>
    <col min="1278" max="1283" width="3.54296875" style="124" customWidth="1"/>
    <col min="1284" max="1284" width="11.08984375" style="124" customWidth="1"/>
    <col min="1285" max="1285" width="7.90625" style="124" customWidth="1"/>
    <col min="1286" max="1526" width="8.7265625" style="124"/>
    <col min="1527" max="1527" width="1.453125" style="124" customWidth="1"/>
    <col min="1528" max="1528" width="4.54296875" style="124" customWidth="1"/>
    <col min="1529" max="1529" width="3.54296875" style="124" customWidth="1"/>
    <col min="1530" max="1530" width="31.54296875" style="124" customWidth="1"/>
    <col min="1531" max="1531" width="7.90625" style="124" customWidth="1"/>
    <col min="1532" max="1532" width="1.453125" style="124" customWidth="1"/>
    <col min="1533" max="1533" width="4.81640625" style="124" customWidth="1"/>
    <col min="1534" max="1539" width="3.54296875" style="124" customWidth="1"/>
    <col min="1540" max="1540" width="11.08984375" style="124" customWidth="1"/>
    <col min="1541" max="1541" width="7.90625" style="124" customWidth="1"/>
    <col min="1542" max="1782" width="8.7265625" style="124"/>
    <col min="1783" max="1783" width="1.453125" style="124" customWidth="1"/>
    <col min="1784" max="1784" width="4.54296875" style="124" customWidth="1"/>
    <col min="1785" max="1785" width="3.54296875" style="124" customWidth="1"/>
    <col min="1786" max="1786" width="31.54296875" style="124" customWidth="1"/>
    <col min="1787" max="1787" width="7.90625" style="124" customWidth="1"/>
    <col min="1788" max="1788" width="1.453125" style="124" customWidth="1"/>
    <col min="1789" max="1789" width="4.81640625" style="124" customWidth="1"/>
    <col min="1790" max="1795" width="3.54296875" style="124" customWidth="1"/>
    <col min="1796" max="1796" width="11.08984375" style="124" customWidth="1"/>
    <col min="1797" max="1797" width="7.90625" style="124" customWidth="1"/>
    <col min="1798" max="2038" width="8.7265625" style="124"/>
    <col min="2039" max="2039" width="1.453125" style="124" customWidth="1"/>
    <col min="2040" max="2040" width="4.54296875" style="124" customWidth="1"/>
    <col min="2041" max="2041" width="3.54296875" style="124" customWidth="1"/>
    <col min="2042" max="2042" width="31.54296875" style="124" customWidth="1"/>
    <col min="2043" max="2043" width="7.90625" style="124" customWidth="1"/>
    <col min="2044" max="2044" width="1.453125" style="124" customWidth="1"/>
    <col min="2045" max="2045" width="4.81640625" style="124" customWidth="1"/>
    <col min="2046" max="2051" width="3.54296875" style="124" customWidth="1"/>
    <col min="2052" max="2052" width="11.08984375" style="124" customWidth="1"/>
    <col min="2053" max="2053" width="7.90625" style="124" customWidth="1"/>
    <col min="2054" max="2294" width="8.7265625" style="124"/>
    <col min="2295" max="2295" width="1.453125" style="124" customWidth="1"/>
    <col min="2296" max="2296" width="4.54296875" style="124" customWidth="1"/>
    <col min="2297" max="2297" width="3.54296875" style="124" customWidth="1"/>
    <col min="2298" max="2298" width="31.54296875" style="124" customWidth="1"/>
    <col min="2299" max="2299" width="7.90625" style="124" customWidth="1"/>
    <col min="2300" max="2300" width="1.453125" style="124" customWidth="1"/>
    <col min="2301" max="2301" width="4.81640625" style="124" customWidth="1"/>
    <col min="2302" max="2307" width="3.54296875" style="124" customWidth="1"/>
    <col min="2308" max="2308" width="11.08984375" style="124" customWidth="1"/>
    <col min="2309" max="2309" width="7.90625" style="124" customWidth="1"/>
    <col min="2310" max="2550" width="8.7265625" style="124"/>
    <col min="2551" max="2551" width="1.453125" style="124" customWidth="1"/>
    <col min="2552" max="2552" width="4.54296875" style="124" customWidth="1"/>
    <col min="2553" max="2553" width="3.54296875" style="124" customWidth="1"/>
    <col min="2554" max="2554" width="31.54296875" style="124" customWidth="1"/>
    <col min="2555" max="2555" width="7.90625" style="124" customWidth="1"/>
    <col min="2556" max="2556" width="1.453125" style="124" customWidth="1"/>
    <col min="2557" max="2557" width="4.81640625" style="124" customWidth="1"/>
    <col min="2558" max="2563" width="3.54296875" style="124" customWidth="1"/>
    <col min="2564" max="2564" width="11.08984375" style="124" customWidth="1"/>
    <col min="2565" max="2565" width="7.90625" style="124" customWidth="1"/>
    <col min="2566" max="2806" width="8.7265625" style="124"/>
    <col min="2807" max="2807" width="1.453125" style="124" customWidth="1"/>
    <col min="2808" max="2808" width="4.54296875" style="124" customWidth="1"/>
    <col min="2809" max="2809" width="3.54296875" style="124" customWidth="1"/>
    <col min="2810" max="2810" width="31.54296875" style="124" customWidth="1"/>
    <col min="2811" max="2811" width="7.90625" style="124" customWidth="1"/>
    <col min="2812" max="2812" width="1.453125" style="124" customWidth="1"/>
    <col min="2813" max="2813" width="4.81640625" style="124" customWidth="1"/>
    <col min="2814" max="2819" width="3.54296875" style="124" customWidth="1"/>
    <col min="2820" max="2820" width="11.08984375" style="124" customWidth="1"/>
    <col min="2821" max="2821" width="7.90625" style="124" customWidth="1"/>
    <col min="2822" max="3062" width="8.7265625" style="124"/>
    <col min="3063" max="3063" width="1.453125" style="124" customWidth="1"/>
    <col min="3064" max="3064" width="4.54296875" style="124" customWidth="1"/>
    <col min="3065" max="3065" width="3.54296875" style="124" customWidth="1"/>
    <col min="3066" max="3066" width="31.54296875" style="124" customWidth="1"/>
    <col min="3067" max="3067" width="7.90625" style="124" customWidth="1"/>
    <col min="3068" max="3068" width="1.453125" style="124" customWidth="1"/>
    <col min="3069" max="3069" width="4.81640625" style="124" customWidth="1"/>
    <col min="3070" max="3075" width="3.54296875" style="124" customWidth="1"/>
    <col min="3076" max="3076" width="11.08984375" style="124" customWidth="1"/>
    <col min="3077" max="3077" width="7.90625" style="124" customWidth="1"/>
    <col min="3078" max="3318" width="8.7265625" style="124"/>
    <col min="3319" max="3319" width="1.453125" style="124" customWidth="1"/>
    <col min="3320" max="3320" width="4.54296875" style="124" customWidth="1"/>
    <col min="3321" max="3321" width="3.54296875" style="124" customWidth="1"/>
    <col min="3322" max="3322" width="31.54296875" style="124" customWidth="1"/>
    <col min="3323" max="3323" width="7.90625" style="124" customWidth="1"/>
    <col min="3324" max="3324" width="1.453125" style="124" customWidth="1"/>
    <col min="3325" max="3325" width="4.81640625" style="124" customWidth="1"/>
    <col min="3326" max="3331" width="3.54296875" style="124" customWidth="1"/>
    <col min="3332" max="3332" width="11.08984375" style="124" customWidth="1"/>
    <col min="3333" max="3333" width="7.90625" style="124" customWidth="1"/>
    <col min="3334" max="3574" width="8.7265625" style="124"/>
    <col min="3575" max="3575" width="1.453125" style="124" customWidth="1"/>
    <col min="3576" max="3576" width="4.54296875" style="124" customWidth="1"/>
    <col min="3577" max="3577" width="3.54296875" style="124" customWidth="1"/>
    <col min="3578" max="3578" width="31.54296875" style="124" customWidth="1"/>
    <col min="3579" max="3579" width="7.90625" style="124" customWidth="1"/>
    <col min="3580" max="3580" width="1.453125" style="124" customWidth="1"/>
    <col min="3581" max="3581" width="4.81640625" style="124" customWidth="1"/>
    <col min="3582" max="3587" width="3.54296875" style="124" customWidth="1"/>
    <col min="3588" max="3588" width="11.08984375" style="124" customWidth="1"/>
    <col min="3589" max="3589" width="7.90625" style="124" customWidth="1"/>
    <col min="3590" max="3830" width="8.7265625" style="124"/>
    <col min="3831" max="3831" width="1.453125" style="124" customWidth="1"/>
    <col min="3832" max="3832" width="4.54296875" style="124" customWidth="1"/>
    <col min="3833" max="3833" width="3.54296875" style="124" customWidth="1"/>
    <col min="3834" max="3834" width="31.54296875" style="124" customWidth="1"/>
    <col min="3835" max="3835" width="7.90625" style="124" customWidth="1"/>
    <col min="3836" max="3836" width="1.453125" style="124" customWidth="1"/>
    <col min="3837" max="3837" width="4.81640625" style="124" customWidth="1"/>
    <col min="3838" max="3843" width="3.54296875" style="124" customWidth="1"/>
    <col min="3844" max="3844" width="11.08984375" style="124" customWidth="1"/>
    <col min="3845" max="3845" width="7.90625" style="124" customWidth="1"/>
    <col min="3846" max="4086" width="8.7265625" style="124"/>
    <col min="4087" max="4087" width="1.453125" style="124" customWidth="1"/>
    <col min="4088" max="4088" width="4.54296875" style="124" customWidth="1"/>
    <col min="4089" max="4089" width="3.54296875" style="124" customWidth="1"/>
    <col min="4090" max="4090" width="31.54296875" style="124" customWidth="1"/>
    <col min="4091" max="4091" width="7.90625" style="124" customWidth="1"/>
    <col min="4092" max="4092" width="1.453125" style="124" customWidth="1"/>
    <col min="4093" max="4093" width="4.81640625" style="124" customWidth="1"/>
    <col min="4094" max="4099" width="3.54296875" style="124" customWidth="1"/>
    <col min="4100" max="4100" width="11.08984375" style="124" customWidth="1"/>
    <col min="4101" max="4101" width="7.90625" style="124" customWidth="1"/>
    <col min="4102" max="4342" width="8.7265625" style="124"/>
    <col min="4343" max="4343" width="1.453125" style="124" customWidth="1"/>
    <col min="4344" max="4344" width="4.54296875" style="124" customWidth="1"/>
    <col min="4345" max="4345" width="3.54296875" style="124" customWidth="1"/>
    <col min="4346" max="4346" width="31.54296875" style="124" customWidth="1"/>
    <col min="4347" max="4347" width="7.90625" style="124" customWidth="1"/>
    <col min="4348" max="4348" width="1.453125" style="124" customWidth="1"/>
    <col min="4349" max="4349" width="4.81640625" style="124" customWidth="1"/>
    <col min="4350" max="4355" width="3.54296875" style="124" customWidth="1"/>
    <col min="4356" max="4356" width="11.08984375" style="124" customWidth="1"/>
    <col min="4357" max="4357" width="7.90625" style="124" customWidth="1"/>
    <col min="4358" max="4598" width="8.7265625" style="124"/>
    <col min="4599" max="4599" width="1.453125" style="124" customWidth="1"/>
    <col min="4600" max="4600" width="4.54296875" style="124" customWidth="1"/>
    <col min="4601" max="4601" width="3.54296875" style="124" customWidth="1"/>
    <col min="4602" max="4602" width="31.54296875" style="124" customWidth="1"/>
    <col min="4603" max="4603" width="7.90625" style="124" customWidth="1"/>
    <col min="4604" max="4604" width="1.453125" style="124" customWidth="1"/>
    <col min="4605" max="4605" width="4.81640625" style="124" customWidth="1"/>
    <col min="4606" max="4611" width="3.54296875" style="124" customWidth="1"/>
    <col min="4612" max="4612" width="11.08984375" style="124" customWidth="1"/>
    <col min="4613" max="4613" width="7.90625" style="124" customWidth="1"/>
    <col min="4614" max="4854" width="8.7265625" style="124"/>
    <col min="4855" max="4855" width="1.453125" style="124" customWidth="1"/>
    <col min="4856" max="4856" width="4.54296875" style="124" customWidth="1"/>
    <col min="4857" max="4857" width="3.54296875" style="124" customWidth="1"/>
    <col min="4858" max="4858" width="31.54296875" style="124" customWidth="1"/>
    <col min="4859" max="4859" width="7.90625" style="124" customWidth="1"/>
    <col min="4860" max="4860" width="1.453125" style="124" customWidth="1"/>
    <col min="4861" max="4861" width="4.81640625" style="124" customWidth="1"/>
    <col min="4862" max="4867" width="3.54296875" style="124" customWidth="1"/>
    <col min="4868" max="4868" width="11.08984375" style="124" customWidth="1"/>
    <col min="4869" max="4869" width="7.90625" style="124" customWidth="1"/>
    <col min="4870" max="5110" width="8.7265625" style="124"/>
    <col min="5111" max="5111" width="1.453125" style="124" customWidth="1"/>
    <col min="5112" max="5112" width="4.54296875" style="124" customWidth="1"/>
    <col min="5113" max="5113" width="3.54296875" style="124" customWidth="1"/>
    <col min="5114" max="5114" width="31.54296875" style="124" customWidth="1"/>
    <col min="5115" max="5115" width="7.90625" style="124" customWidth="1"/>
    <col min="5116" max="5116" width="1.453125" style="124" customWidth="1"/>
    <col min="5117" max="5117" width="4.81640625" style="124" customWidth="1"/>
    <col min="5118" max="5123" width="3.54296875" style="124" customWidth="1"/>
    <col min="5124" max="5124" width="11.08984375" style="124" customWidth="1"/>
    <col min="5125" max="5125" width="7.90625" style="124" customWidth="1"/>
    <col min="5126" max="5366" width="8.7265625" style="124"/>
    <col min="5367" max="5367" width="1.453125" style="124" customWidth="1"/>
    <col min="5368" max="5368" width="4.54296875" style="124" customWidth="1"/>
    <col min="5369" max="5369" width="3.54296875" style="124" customWidth="1"/>
    <col min="5370" max="5370" width="31.54296875" style="124" customWidth="1"/>
    <col min="5371" max="5371" width="7.90625" style="124" customWidth="1"/>
    <col min="5372" max="5372" width="1.453125" style="124" customWidth="1"/>
    <col min="5373" max="5373" width="4.81640625" style="124" customWidth="1"/>
    <col min="5374" max="5379" width="3.54296875" style="124" customWidth="1"/>
    <col min="5380" max="5380" width="11.08984375" style="124" customWidth="1"/>
    <col min="5381" max="5381" width="7.90625" style="124" customWidth="1"/>
    <col min="5382" max="5622" width="8.7265625" style="124"/>
    <col min="5623" max="5623" width="1.453125" style="124" customWidth="1"/>
    <col min="5624" max="5624" width="4.54296875" style="124" customWidth="1"/>
    <col min="5625" max="5625" width="3.54296875" style="124" customWidth="1"/>
    <col min="5626" max="5626" width="31.54296875" style="124" customWidth="1"/>
    <col min="5627" max="5627" width="7.90625" style="124" customWidth="1"/>
    <col min="5628" max="5628" width="1.453125" style="124" customWidth="1"/>
    <col min="5629" max="5629" width="4.81640625" style="124" customWidth="1"/>
    <col min="5630" max="5635" width="3.54296875" style="124" customWidth="1"/>
    <col min="5636" max="5636" width="11.08984375" style="124" customWidth="1"/>
    <col min="5637" max="5637" width="7.90625" style="124" customWidth="1"/>
    <col min="5638" max="5878" width="8.7265625" style="124"/>
    <col min="5879" max="5879" width="1.453125" style="124" customWidth="1"/>
    <col min="5880" max="5880" width="4.54296875" style="124" customWidth="1"/>
    <col min="5881" max="5881" width="3.54296875" style="124" customWidth="1"/>
    <col min="5882" max="5882" width="31.54296875" style="124" customWidth="1"/>
    <col min="5883" max="5883" width="7.90625" style="124" customWidth="1"/>
    <col min="5884" max="5884" width="1.453125" style="124" customWidth="1"/>
    <col min="5885" max="5885" width="4.81640625" style="124" customWidth="1"/>
    <col min="5886" max="5891" width="3.54296875" style="124" customWidth="1"/>
    <col min="5892" max="5892" width="11.08984375" style="124" customWidth="1"/>
    <col min="5893" max="5893" width="7.90625" style="124" customWidth="1"/>
    <col min="5894" max="6134" width="8.7265625" style="124"/>
    <col min="6135" max="6135" width="1.453125" style="124" customWidth="1"/>
    <col min="6136" max="6136" width="4.54296875" style="124" customWidth="1"/>
    <col min="6137" max="6137" width="3.54296875" style="124" customWidth="1"/>
    <col min="6138" max="6138" width="31.54296875" style="124" customWidth="1"/>
    <col min="6139" max="6139" width="7.90625" style="124" customWidth="1"/>
    <col min="6140" max="6140" width="1.453125" style="124" customWidth="1"/>
    <col min="6141" max="6141" width="4.81640625" style="124" customWidth="1"/>
    <col min="6142" max="6147" width="3.54296875" style="124" customWidth="1"/>
    <col min="6148" max="6148" width="11.08984375" style="124" customWidth="1"/>
    <col min="6149" max="6149" width="7.90625" style="124" customWidth="1"/>
    <col min="6150" max="6390" width="8.7265625" style="124"/>
    <col min="6391" max="6391" width="1.453125" style="124" customWidth="1"/>
    <col min="6392" max="6392" width="4.54296875" style="124" customWidth="1"/>
    <col min="6393" max="6393" width="3.54296875" style="124" customWidth="1"/>
    <col min="6394" max="6394" width="31.54296875" style="124" customWidth="1"/>
    <col min="6395" max="6395" width="7.90625" style="124" customWidth="1"/>
    <col min="6396" max="6396" width="1.453125" style="124" customWidth="1"/>
    <col min="6397" max="6397" width="4.81640625" style="124" customWidth="1"/>
    <col min="6398" max="6403" width="3.54296875" style="124" customWidth="1"/>
    <col min="6404" max="6404" width="11.08984375" style="124" customWidth="1"/>
    <col min="6405" max="6405" width="7.90625" style="124" customWidth="1"/>
    <col min="6406" max="6646" width="8.7265625" style="124"/>
    <col min="6647" max="6647" width="1.453125" style="124" customWidth="1"/>
    <col min="6648" max="6648" width="4.54296875" style="124" customWidth="1"/>
    <col min="6649" max="6649" width="3.54296875" style="124" customWidth="1"/>
    <col min="6650" max="6650" width="31.54296875" style="124" customWidth="1"/>
    <col min="6651" max="6651" width="7.90625" style="124" customWidth="1"/>
    <col min="6652" max="6652" width="1.453125" style="124" customWidth="1"/>
    <col min="6653" max="6653" width="4.81640625" style="124" customWidth="1"/>
    <col min="6654" max="6659" width="3.54296875" style="124" customWidth="1"/>
    <col min="6660" max="6660" width="11.08984375" style="124" customWidth="1"/>
    <col min="6661" max="6661" width="7.90625" style="124" customWidth="1"/>
    <col min="6662" max="6902" width="8.7265625" style="124"/>
    <col min="6903" max="6903" width="1.453125" style="124" customWidth="1"/>
    <col min="6904" max="6904" width="4.54296875" style="124" customWidth="1"/>
    <col min="6905" max="6905" width="3.54296875" style="124" customWidth="1"/>
    <col min="6906" max="6906" width="31.54296875" style="124" customWidth="1"/>
    <col min="6907" max="6907" width="7.90625" style="124" customWidth="1"/>
    <col min="6908" max="6908" width="1.453125" style="124" customWidth="1"/>
    <col min="6909" max="6909" width="4.81640625" style="124" customWidth="1"/>
    <col min="6910" max="6915" width="3.54296875" style="124" customWidth="1"/>
    <col min="6916" max="6916" width="11.08984375" style="124" customWidth="1"/>
    <col min="6917" max="6917" width="7.90625" style="124" customWidth="1"/>
    <col min="6918" max="7158" width="8.7265625" style="124"/>
    <col min="7159" max="7159" width="1.453125" style="124" customWidth="1"/>
    <col min="7160" max="7160" width="4.54296875" style="124" customWidth="1"/>
    <col min="7161" max="7161" width="3.54296875" style="124" customWidth="1"/>
    <col min="7162" max="7162" width="31.54296875" style="124" customWidth="1"/>
    <col min="7163" max="7163" width="7.90625" style="124" customWidth="1"/>
    <col min="7164" max="7164" width="1.453125" style="124" customWidth="1"/>
    <col min="7165" max="7165" width="4.81640625" style="124" customWidth="1"/>
    <col min="7166" max="7171" width="3.54296875" style="124" customWidth="1"/>
    <col min="7172" max="7172" width="11.08984375" style="124" customWidth="1"/>
    <col min="7173" max="7173" width="7.90625" style="124" customWidth="1"/>
    <col min="7174" max="7414" width="8.7265625" style="124"/>
    <col min="7415" max="7415" width="1.453125" style="124" customWidth="1"/>
    <col min="7416" max="7416" width="4.54296875" style="124" customWidth="1"/>
    <col min="7417" max="7417" width="3.54296875" style="124" customWidth="1"/>
    <col min="7418" max="7418" width="31.54296875" style="124" customWidth="1"/>
    <col min="7419" max="7419" width="7.90625" style="124" customWidth="1"/>
    <col min="7420" max="7420" width="1.453125" style="124" customWidth="1"/>
    <col min="7421" max="7421" width="4.81640625" style="124" customWidth="1"/>
    <col min="7422" max="7427" width="3.54296875" style="124" customWidth="1"/>
    <col min="7428" max="7428" width="11.08984375" style="124" customWidth="1"/>
    <col min="7429" max="7429" width="7.90625" style="124" customWidth="1"/>
    <col min="7430" max="7670" width="8.7265625" style="124"/>
    <col min="7671" max="7671" width="1.453125" style="124" customWidth="1"/>
    <col min="7672" max="7672" width="4.54296875" style="124" customWidth="1"/>
    <col min="7673" max="7673" width="3.54296875" style="124" customWidth="1"/>
    <col min="7674" max="7674" width="31.54296875" style="124" customWidth="1"/>
    <col min="7675" max="7675" width="7.90625" style="124" customWidth="1"/>
    <col min="7676" max="7676" width="1.453125" style="124" customWidth="1"/>
    <col min="7677" max="7677" width="4.81640625" style="124" customWidth="1"/>
    <col min="7678" max="7683" width="3.54296875" style="124" customWidth="1"/>
    <col min="7684" max="7684" width="11.08984375" style="124" customWidth="1"/>
    <col min="7685" max="7685" width="7.90625" style="124" customWidth="1"/>
    <col min="7686" max="7926" width="8.7265625" style="124"/>
    <col min="7927" max="7927" width="1.453125" style="124" customWidth="1"/>
    <col min="7928" max="7928" width="4.54296875" style="124" customWidth="1"/>
    <col min="7929" max="7929" width="3.54296875" style="124" customWidth="1"/>
    <col min="7930" max="7930" width="31.54296875" style="124" customWidth="1"/>
    <col min="7931" max="7931" width="7.90625" style="124" customWidth="1"/>
    <col min="7932" max="7932" width="1.453125" style="124" customWidth="1"/>
    <col min="7933" max="7933" width="4.81640625" style="124" customWidth="1"/>
    <col min="7934" max="7939" width="3.54296875" style="124" customWidth="1"/>
    <col min="7940" max="7940" width="11.08984375" style="124" customWidth="1"/>
    <col min="7941" max="7941" width="7.90625" style="124" customWidth="1"/>
    <col min="7942" max="8182" width="8.7265625" style="124"/>
    <col min="8183" max="8183" width="1.453125" style="124" customWidth="1"/>
    <col min="8184" max="8184" width="4.54296875" style="124" customWidth="1"/>
    <col min="8185" max="8185" width="3.54296875" style="124" customWidth="1"/>
    <col min="8186" max="8186" width="31.54296875" style="124" customWidth="1"/>
    <col min="8187" max="8187" width="7.90625" style="124" customWidth="1"/>
    <col min="8188" max="8188" width="1.453125" style="124" customWidth="1"/>
    <col min="8189" max="8189" width="4.81640625" style="124" customWidth="1"/>
    <col min="8190" max="8195" width="3.54296875" style="124" customWidth="1"/>
    <col min="8196" max="8196" width="11.08984375" style="124" customWidth="1"/>
    <col min="8197" max="8197" width="7.90625" style="124" customWidth="1"/>
    <col min="8198" max="8438" width="8.7265625" style="124"/>
    <col min="8439" max="8439" width="1.453125" style="124" customWidth="1"/>
    <col min="8440" max="8440" width="4.54296875" style="124" customWidth="1"/>
    <col min="8441" max="8441" width="3.54296875" style="124" customWidth="1"/>
    <col min="8442" max="8442" width="31.54296875" style="124" customWidth="1"/>
    <col min="8443" max="8443" width="7.90625" style="124" customWidth="1"/>
    <col min="8444" max="8444" width="1.453125" style="124" customWidth="1"/>
    <col min="8445" max="8445" width="4.81640625" style="124" customWidth="1"/>
    <col min="8446" max="8451" width="3.54296875" style="124" customWidth="1"/>
    <col min="8452" max="8452" width="11.08984375" style="124" customWidth="1"/>
    <col min="8453" max="8453" width="7.90625" style="124" customWidth="1"/>
    <col min="8454" max="8694" width="8.7265625" style="124"/>
    <col min="8695" max="8695" width="1.453125" style="124" customWidth="1"/>
    <col min="8696" max="8696" width="4.54296875" style="124" customWidth="1"/>
    <col min="8697" max="8697" width="3.54296875" style="124" customWidth="1"/>
    <col min="8698" max="8698" width="31.54296875" style="124" customWidth="1"/>
    <col min="8699" max="8699" width="7.90625" style="124" customWidth="1"/>
    <col min="8700" max="8700" width="1.453125" style="124" customWidth="1"/>
    <col min="8701" max="8701" width="4.81640625" style="124" customWidth="1"/>
    <col min="8702" max="8707" width="3.54296875" style="124" customWidth="1"/>
    <col min="8708" max="8708" width="11.08984375" style="124" customWidth="1"/>
    <col min="8709" max="8709" width="7.90625" style="124" customWidth="1"/>
    <col min="8710" max="8950" width="8.7265625" style="124"/>
    <col min="8951" max="8951" width="1.453125" style="124" customWidth="1"/>
    <col min="8952" max="8952" width="4.54296875" style="124" customWidth="1"/>
    <col min="8953" max="8953" width="3.54296875" style="124" customWidth="1"/>
    <col min="8954" max="8954" width="31.54296875" style="124" customWidth="1"/>
    <col min="8955" max="8955" width="7.90625" style="124" customWidth="1"/>
    <col min="8956" max="8956" width="1.453125" style="124" customWidth="1"/>
    <col min="8957" max="8957" width="4.81640625" style="124" customWidth="1"/>
    <col min="8958" max="8963" width="3.54296875" style="124" customWidth="1"/>
    <col min="8964" max="8964" width="11.08984375" style="124" customWidth="1"/>
    <col min="8965" max="8965" width="7.90625" style="124" customWidth="1"/>
    <col min="8966" max="9206" width="8.7265625" style="124"/>
    <col min="9207" max="9207" width="1.453125" style="124" customWidth="1"/>
    <col min="9208" max="9208" width="4.54296875" style="124" customWidth="1"/>
    <col min="9209" max="9209" width="3.54296875" style="124" customWidth="1"/>
    <col min="9210" max="9210" width="31.54296875" style="124" customWidth="1"/>
    <col min="9211" max="9211" width="7.90625" style="124" customWidth="1"/>
    <col min="9212" max="9212" width="1.453125" style="124" customWidth="1"/>
    <col min="9213" max="9213" width="4.81640625" style="124" customWidth="1"/>
    <col min="9214" max="9219" width="3.54296875" style="124" customWidth="1"/>
    <col min="9220" max="9220" width="11.08984375" style="124" customWidth="1"/>
    <col min="9221" max="9221" width="7.90625" style="124" customWidth="1"/>
    <col min="9222" max="9462" width="8.7265625" style="124"/>
    <col min="9463" max="9463" width="1.453125" style="124" customWidth="1"/>
    <col min="9464" max="9464" width="4.54296875" style="124" customWidth="1"/>
    <col min="9465" max="9465" width="3.54296875" style="124" customWidth="1"/>
    <col min="9466" max="9466" width="31.54296875" style="124" customWidth="1"/>
    <col min="9467" max="9467" width="7.90625" style="124" customWidth="1"/>
    <col min="9468" max="9468" width="1.453125" style="124" customWidth="1"/>
    <col min="9469" max="9469" width="4.81640625" style="124" customWidth="1"/>
    <col min="9470" max="9475" width="3.54296875" style="124" customWidth="1"/>
    <col min="9476" max="9476" width="11.08984375" style="124" customWidth="1"/>
    <col min="9477" max="9477" width="7.90625" style="124" customWidth="1"/>
    <col min="9478" max="9718" width="8.7265625" style="124"/>
    <col min="9719" max="9719" width="1.453125" style="124" customWidth="1"/>
    <col min="9720" max="9720" width="4.54296875" style="124" customWidth="1"/>
    <col min="9721" max="9721" width="3.54296875" style="124" customWidth="1"/>
    <col min="9722" max="9722" width="31.54296875" style="124" customWidth="1"/>
    <col min="9723" max="9723" width="7.90625" style="124" customWidth="1"/>
    <col min="9724" max="9724" width="1.453125" style="124" customWidth="1"/>
    <col min="9725" max="9725" width="4.81640625" style="124" customWidth="1"/>
    <col min="9726" max="9731" width="3.54296875" style="124" customWidth="1"/>
    <col min="9732" max="9732" width="11.08984375" style="124" customWidth="1"/>
    <col min="9733" max="9733" width="7.90625" style="124" customWidth="1"/>
    <col min="9734" max="9974" width="8.7265625" style="124"/>
    <col min="9975" max="9975" width="1.453125" style="124" customWidth="1"/>
    <col min="9976" max="9976" width="4.54296875" style="124" customWidth="1"/>
    <col min="9977" max="9977" width="3.54296875" style="124" customWidth="1"/>
    <col min="9978" max="9978" width="31.54296875" style="124" customWidth="1"/>
    <col min="9979" max="9979" width="7.90625" style="124" customWidth="1"/>
    <col min="9980" max="9980" width="1.453125" style="124" customWidth="1"/>
    <col min="9981" max="9981" width="4.81640625" style="124" customWidth="1"/>
    <col min="9982" max="9987" width="3.54296875" style="124" customWidth="1"/>
    <col min="9988" max="9988" width="11.08984375" style="124" customWidth="1"/>
    <col min="9989" max="9989" width="7.90625" style="124" customWidth="1"/>
    <col min="9990" max="10230" width="8.7265625" style="124"/>
    <col min="10231" max="10231" width="1.453125" style="124" customWidth="1"/>
    <col min="10232" max="10232" width="4.54296875" style="124" customWidth="1"/>
    <col min="10233" max="10233" width="3.54296875" style="124" customWidth="1"/>
    <col min="10234" max="10234" width="31.54296875" style="124" customWidth="1"/>
    <col min="10235" max="10235" width="7.90625" style="124" customWidth="1"/>
    <col min="10236" max="10236" width="1.453125" style="124" customWidth="1"/>
    <col min="10237" max="10237" width="4.81640625" style="124" customWidth="1"/>
    <col min="10238" max="10243" width="3.54296875" style="124" customWidth="1"/>
    <col min="10244" max="10244" width="11.08984375" style="124" customWidth="1"/>
    <col min="10245" max="10245" width="7.90625" style="124" customWidth="1"/>
    <col min="10246" max="10486" width="8.7265625" style="124"/>
    <col min="10487" max="10487" width="1.453125" style="124" customWidth="1"/>
    <col min="10488" max="10488" width="4.54296875" style="124" customWidth="1"/>
    <col min="10489" max="10489" width="3.54296875" style="124" customWidth="1"/>
    <col min="10490" max="10490" width="31.54296875" style="124" customWidth="1"/>
    <col min="10491" max="10491" width="7.90625" style="124" customWidth="1"/>
    <col min="10492" max="10492" width="1.453125" style="124" customWidth="1"/>
    <col min="10493" max="10493" width="4.81640625" style="124" customWidth="1"/>
    <col min="10494" max="10499" width="3.54296875" style="124" customWidth="1"/>
    <col min="10500" max="10500" width="11.08984375" style="124" customWidth="1"/>
    <col min="10501" max="10501" width="7.90625" style="124" customWidth="1"/>
    <col min="10502" max="10742" width="8.7265625" style="124"/>
    <col min="10743" max="10743" width="1.453125" style="124" customWidth="1"/>
    <col min="10744" max="10744" width="4.54296875" style="124" customWidth="1"/>
    <col min="10745" max="10745" width="3.54296875" style="124" customWidth="1"/>
    <col min="10746" max="10746" width="31.54296875" style="124" customWidth="1"/>
    <col min="10747" max="10747" width="7.90625" style="124" customWidth="1"/>
    <col min="10748" max="10748" width="1.453125" style="124" customWidth="1"/>
    <col min="10749" max="10749" width="4.81640625" style="124" customWidth="1"/>
    <col min="10750" max="10755" width="3.54296875" style="124" customWidth="1"/>
    <col min="10756" max="10756" width="11.08984375" style="124" customWidth="1"/>
    <col min="10757" max="10757" width="7.90625" style="124" customWidth="1"/>
    <col min="10758" max="10998" width="8.7265625" style="124"/>
    <col min="10999" max="10999" width="1.453125" style="124" customWidth="1"/>
    <col min="11000" max="11000" width="4.54296875" style="124" customWidth="1"/>
    <col min="11001" max="11001" width="3.54296875" style="124" customWidth="1"/>
    <col min="11002" max="11002" width="31.54296875" style="124" customWidth="1"/>
    <col min="11003" max="11003" width="7.90625" style="124" customWidth="1"/>
    <col min="11004" max="11004" width="1.453125" style="124" customWidth="1"/>
    <col min="11005" max="11005" width="4.81640625" style="124" customWidth="1"/>
    <col min="11006" max="11011" width="3.54296875" style="124" customWidth="1"/>
    <col min="11012" max="11012" width="11.08984375" style="124" customWidth="1"/>
    <col min="11013" max="11013" width="7.90625" style="124" customWidth="1"/>
    <col min="11014" max="11254" width="8.7265625" style="124"/>
    <col min="11255" max="11255" width="1.453125" style="124" customWidth="1"/>
    <col min="11256" max="11256" width="4.54296875" style="124" customWidth="1"/>
    <col min="11257" max="11257" width="3.54296875" style="124" customWidth="1"/>
    <col min="11258" max="11258" width="31.54296875" style="124" customWidth="1"/>
    <col min="11259" max="11259" width="7.90625" style="124" customWidth="1"/>
    <col min="11260" max="11260" width="1.453125" style="124" customWidth="1"/>
    <col min="11261" max="11261" width="4.81640625" style="124" customWidth="1"/>
    <col min="11262" max="11267" width="3.54296875" style="124" customWidth="1"/>
    <col min="11268" max="11268" width="11.08984375" style="124" customWidth="1"/>
    <col min="11269" max="11269" width="7.90625" style="124" customWidth="1"/>
    <col min="11270" max="11510" width="8.7265625" style="124"/>
    <col min="11511" max="11511" width="1.453125" style="124" customWidth="1"/>
    <col min="11512" max="11512" width="4.54296875" style="124" customWidth="1"/>
    <col min="11513" max="11513" width="3.54296875" style="124" customWidth="1"/>
    <col min="11514" max="11514" width="31.54296875" style="124" customWidth="1"/>
    <col min="11515" max="11515" width="7.90625" style="124" customWidth="1"/>
    <col min="11516" max="11516" width="1.453125" style="124" customWidth="1"/>
    <col min="11517" max="11517" width="4.81640625" style="124" customWidth="1"/>
    <col min="11518" max="11523" width="3.54296875" style="124" customWidth="1"/>
    <col min="11524" max="11524" width="11.08984375" style="124" customWidth="1"/>
    <col min="11525" max="11525" width="7.90625" style="124" customWidth="1"/>
    <col min="11526" max="11766" width="8.7265625" style="124"/>
    <col min="11767" max="11767" width="1.453125" style="124" customWidth="1"/>
    <col min="11768" max="11768" width="4.54296875" style="124" customWidth="1"/>
    <col min="11769" max="11769" width="3.54296875" style="124" customWidth="1"/>
    <col min="11770" max="11770" width="31.54296875" style="124" customWidth="1"/>
    <col min="11771" max="11771" width="7.90625" style="124" customWidth="1"/>
    <col min="11772" max="11772" width="1.453125" style="124" customWidth="1"/>
    <col min="11773" max="11773" width="4.81640625" style="124" customWidth="1"/>
    <col min="11774" max="11779" width="3.54296875" style="124" customWidth="1"/>
    <col min="11780" max="11780" width="11.08984375" style="124" customWidth="1"/>
    <col min="11781" max="11781" width="7.90625" style="124" customWidth="1"/>
    <col min="11782" max="12022" width="8.7265625" style="124"/>
    <col min="12023" max="12023" width="1.453125" style="124" customWidth="1"/>
    <col min="12024" max="12024" width="4.54296875" style="124" customWidth="1"/>
    <col min="12025" max="12025" width="3.54296875" style="124" customWidth="1"/>
    <col min="12026" max="12026" width="31.54296875" style="124" customWidth="1"/>
    <col min="12027" max="12027" width="7.90625" style="124" customWidth="1"/>
    <col min="12028" max="12028" width="1.453125" style="124" customWidth="1"/>
    <col min="12029" max="12029" width="4.81640625" style="124" customWidth="1"/>
    <col min="12030" max="12035" width="3.54296875" style="124" customWidth="1"/>
    <col min="12036" max="12036" width="11.08984375" style="124" customWidth="1"/>
    <col min="12037" max="12037" width="7.90625" style="124" customWidth="1"/>
    <col min="12038" max="12278" width="8.7265625" style="124"/>
    <col min="12279" max="12279" width="1.453125" style="124" customWidth="1"/>
    <col min="12280" max="12280" width="4.54296875" style="124" customWidth="1"/>
    <col min="12281" max="12281" width="3.54296875" style="124" customWidth="1"/>
    <col min="12282" max="12282" width="31.54296875" style="124" customWidth="1"/>
    <col min="12283" max="12283" width="7.90625" style="124" customWidth="1"/>
    <col min="12284" max="12284" width="1.453125" style="124" customWidth="1"/>
    <col min="12285" max="12285" width="4.81640625" style="124" customWidth="1"/>
    <col min="12286" max="12291" width="3.54296875" style="124" customWidth="1"/>
    <col min="12292" max="12292" width="11.08984375" style="124" customWidth="1"/>
    <col min="12293" max="12293" width="7.90625" style="124" customWidth="1"/>
    <col min="12294" max="12534" width="8.7265625" style="124"/>
    <col min="12535" max="12535" width="1.453125" style="124" customWidth="1"/>
    <col min="12536" max="12536" width="4.54296875" style="124" customWidth="1"/>
    <col min="12537" max="12537" width="3.54296875" style="124" customWidth="1"/>
    <col min="12538" max="12538" width="31.54296875" style="124" customWidth="1"/>
    <col min="12539" max="12539" width="7.90625" style="124" customWidth="1"/>
    <col min="12540" max="12540" width="1.453125" style="124" customWidth="1"/>
    <col min="12541" max="12541" width="4.81640625" style="124" customWidth="1"/>
    <col min="12542" max="12547" width="3.54296875" style="124" customWidth="1"/>
    <col min="12548" max="12548" width="11.08984375" style="124" customWidth="1"/>
    <col min="12549" max="12549" width="7.90625" style="124" customWidth="1"/>
    <col min="12550" max="12790" width="8.7265625" style="124"/>
    <col min="12791" max="12791" width="1.453125" style="124" customWidth="1"/>
    <col min="12792" max="12792" width="4.54296875" style="124" customWidth="1"/>
    <col min="12793" max="12793" width="3.54296875" style="124" customWidth="1"/>
    <col min="12794" max="12794" width="31.54296875" style="124" customWidth="1"/>
    <col min="12795" max="12795" width="7.90625" style="124" customWidth="1"/>
    <col min="12796" max="12796" width="1.453125" style="124" customWidth="1"/>
    <col min="12797" max="12797" width="4.81640625" style="124" customWidth="1"/>
    <col min="12798" max="12803" width="3.54296875" style="124" customWidth="1"/>
    <col min="12804" max="12804" width="11.08984375" style="124" customWidth="1"/>
    <col min="12805" max="12805" width="7.90625" style="124" customWidth="1"/>
    <col min="12806" max="13046" width="8.7265625" style="124"/>
    <col min="13047" max="13047" width="1.453125" style="124" customWidth="1"/>
    <col min="13048" max="13048" width="4.54296875" style="124" customWidth="1"/>
    <col min="13049" max="13049" width="3.54296875" style="124" customWidth="1"/>
    <col min="13050" max="13050" width="31.54296875" style="124" customWidth="1"/>
    <col min="13051" max="13051" width="7.90625" style="124" customWidth="1"/>
    <col min="13052" max="13052" width="1.453125" style="124" customWidth="1"/>
    <col min="13053" max="13053" width="4.81640625" style="124" customWidth="1"/>
    <col min="13054" max="13059" width="3.54296875" style="124" customWidth="1"/>
    <col min="13060" max="13060" width="11.08984375" style="124" customWidth="1"/>
    <col min="13061" max="13061" width="7.90625" style="124" customWidth="1"/>
    <col min="13062" max="13302" width="8.7265625" style="124"/>
    <col min="13303" max="13303" width="1.453125" style="124" customWidth="1"/>
    <col min="13304" max="13304" width="4.54296875" style="124" customWidth="1"/>
    <col min="13305" max="13305" width="3.54296875" style="124" customWidth="1"/>
    <col min="13306" max="13306" width="31.54296875" style="124" customWidth="1"/>
    <col min="13307" max="13307" width="7.90625" style="124" customWidth="1"/>
    <col min="13308" max="13308" width="1.453125" style="124" customWidth="1"/>
    <col min="13309" max="13309" width="4.81640625" style="124" customWidth="1"/>
    <col min="13310" max="13315" width="3.54296875" style="124" customWidth="1"/>
    <col min="13316" max="13316" width="11.08984375" style="124" customWidth="1"/>
    <col min="13317" max="13317" width="7.90625" style="124" customWidth="1"/>
    <col min="13318" max="13558" width="8.7265625" style="124"/>
    <col min="13559" max="13559" width="1.453125" style="124" customWidth="1"/>
    <col min="13560" max="13560" width="4.54296875" style="124" customWidth="1"/>
    <col min="13561" max="13561" width="3.54296875" style="124" customWidth="1"/>
    <col min="13562" max="13562" width="31.54296875" style="124" customWidth="1"/>
    <col min="13563" max="13563" width="7.90625" style="124" customWidth="1"/>
    <col min="13564" max="13564" width="1.453125" style="124" customWidth="1"/>
    <col min="13565" max="13565" width="4.81640625" style="124" customWidth="1"/>
    <col min="13566" max="13571" width="3.54296875" style="124" customWidth="1"/>
    <col min="13572" max="13572" width="11.08984375" style="124" customWidth="1"/>
    <col min="13573" max="13573" width="7.90625" style="124" customWidth="1"/>
    <col min="13574" max="13814" width="8.7265625" style="124"/>
    <col min="13815" max="13815" width="1.453125" style="124" customWidth="1"/>
    <col min="13816" max="13816" width="4.54296875" style="124" customWidth="1"/>
    <col min="13817" max="13817" width="3.54296875" style="124" customWidth="1"/>
    <col min="13818" max="13818" width="31.54296875" style="124" customWidth="1"/>
    <col min="13819" max="13819" width="7.90625" style="124" customWidth="1"/>
    <col min="13820" max="13820" width="1.453125" style="124" customWidth="1"/>
    <col min="13821" max="13821" width="4.81640625" style="124" customWidth="1"/>
    <col min="13822" max="13827" width="3.54296875" style="124" customWidth="1"/>
    <col min="13828" max="13828" width="11.08984375" style="124" customWidth="1"/>
    <col min="13829" max="13829" width="7.90625" style="124" customWidth="1"/>
    <col min="13830" max="14070" width="8.7265625" style="124"/>
    <col min="14071" max="14071" width="1.453125" style="124" customWidth="1"/>
    <col min="14072" max="14072" width="4.54296875" style="124" customWidth="1"/>
    <col min="14073" max="14073" width="3.54296875" style="124" customWidth="1"/>
    <col min="14074" max="14074" width="31.54296875" style="124" customWidth="1"/>
    <col min="14075" max="14075" width="7.90625" style="124" customWidth="1"/>
    <col min="14076" max="14076" width="1.453125" style="124" customWidth="1"/>
    <col min="14077" max="14077" width="4.81640625" style="124" customWidth="1"/>
    <col min="14078" max="14083" width="3.54296875" style="124" customWidth="1"/>
    <col min="14084" max="14084" width="11.08984375" style="124" customWidth="1"/>
    <col min="14085" max="14085" width="7.90625" style="124" customWidth="1"/>
    <col min="14086" max="14326" width="8.7265625" style="124"/>
    <col min="14327" max="14327" width="1.453125" style="124" customWidth="1"/>
    <col min="14328" max="14328" width="4.54296875" style="124" customWidth="1"/>
    <col min="14329" max="14329" width="3.54296875" style="124" customWidth="1"/>
    <col min="14330" max="14330" width="31.54296875" style="124" customWidth="1"/>
    <col min="14331" max="14331" width="7.90625" style="124" customWidth="1"/>
    <col min="14332" max="14332" width="1.453125" style="124" customWidth="1"/>
    <col min="14333" max="14333" width="4.81640625" style="124" customWidth="1"/>
    <col min="14334" max="14339" width="3.54296875" style="124" customWidth="1"/>
    <col min="14340" max="14340" width="11.08984375" style="124" customWidth="1"/>
    <col min="14341" max="14341" width="7.90625" style="124" customWidth="1"/>
    <col min="14342" max="14582" width="8.7265625" style="124"/>
    <col min="14583" max="14583" width="1.453125" style="124" customWidth="1"/>
    <col min="14584" max="14584" width="4.54296875" style="124" customWidth="1"/>
    <col min="14585" max="14585" width="3.54296875" style="124" customWidth="1"/>
    <col min="14586" max="14586" width="31.54296875" style="124" customWidth="1"/>
    <col min="14587" max="14587" width="7.90625" style="124" customWidth="1"/>
    <col min="14588" max="14588" width="1.453125" style="124" customWidth="1"/>
    <col min="14589" max="14589" width="4.81640625" style="124" customWidth="1"/>
    <col min="14590" max="14595" width="3.54296875" style="124" customWidth="1"/>
    <col min="14596" max="14596" width="11.08984375" style="124" customWidth="1"/>
    <col min="14597" max="14597" width="7.90625" style="124" customWidth="1"/>
    <col min="14598" max="14838" width="8.7265625" style="124"/>
    <col min="14839" max="14839" width="1.453125" style="124" customWidth="1"/>
    <col min="14840" max="14840" width="4.54296875" style="124" customWidth="1"/>
    <col min="14841" max="14841" width="3.54296875" style="124" customWidth="1"/>
    <col min="14842" max="14842" width="31.54296875" style="124" customWidth="1"/>
    <col min="14843" max="14843" width="7.90625" style="124" customWidth="1"/>
    <col min="14844" max="14844" width="1.453125" style="124" customWidth="1"/>
    <col min="14845" max="14845" width="4.81640625" style="124" customWidth="1"/>
    <col min="14846" max="14851" width="3.54296875" style="124" customWidth="1"/>
    <col min="14852" max="14852" width="11.08984375" style="124" customWidth="1"/>
    <col min="14853" max="14853" width="7.90625" style="124" customWidth="1"/>
    <col min="14854" max="15094" width="8.7265625" style="124"/>
    <col min="15095" max="15095" width="1.453125" style="124" customWidth="1"/>
    <col min="15096" max="15096" width="4.54296875" style="124" customWidth="1"/>
    <col min="15097" max="15097" width="3.54296875" style="124" customWidth="1"/>
    <col min="15098" max="15098" width="31.54296875" style="124" customWidth="1"/>
    <col min="15099" max="15099" width="7.90625" style="124" customWidth="1"/>
    <col min="15100" max="15100" width="1.453125" style="124" customWidth="1"/>
    <col min="15101" max="15101" width="4.81640625" style="124" customWidth="1"/>
    <col min="15102" max="15107" width="3.54296875" style="124" customWidth="1"/>
    <col min="15108" max="15108" width="11.08984375" style="124" customWidth="1"/>
    <col min="15109" max="15109" width="7.90625" style="124" customWidth="1"/>
    <col min="15110" max="15350" width="8.7265625" style="124"/>
    <col min="15351" max="15351" width="1.453125" style="124" customWidth="1"/>
    <col min="15352" max="15352" width="4.54296875" style="124" customWidth="1"/>
    <col min="15353" max="15353" width="3.54296875" style="124" customWidth="1"/>
    <col min="15354" max="15354" width="31.54296875" style="124" customWidth="1"/>
    <col min="15355" max="15355" width="7.90625" style="124" customWidth="1"/>
    <col min="15356" max="15356" width="1.453125" style="124" customWidth="1"/>
    <col min="15357" max="15357" width="4.81640625" style="124" customWidth="1"/>
    <col min="15358" max="15363" width="3.54296875" style="124" customWidth="1"/>
    <col min="15364" max="15364" width="11.08984375" style="124" customWidth="1"/>
    <col min="15365" max="15365" width="7.90625" style="124" customWidth="1"/>
    <col min="15366" max="15606" width="8.7265625" style="124"/>
    <col min="15607" max="15607" width="1.453125" style="124" customWidth="1"/>
    <col min="15608" max="15608" width="4.54296875" style="124" customWidth="1"/>
    <col min="15609" max="15609" width="3.54296875" style="124" customWidth="1"/>
    <col min="15610" max="15610" width="31.54296875" style="124" customWidth="1"/>
    <col min="15611" max="15611" width="7.90625" style="124" customWidth="1"/>
    <col min="15612" max="15612" width="1.453125" style="124" customWidth="1"/>
    <col min="15613" max="15613" width="4.81640625" style="124" customWidth="1"/>
    <col min="15614" max="15619" width="3.54296875" style="124" customWidth="1"/>
    <col min="15620" max="15620" width="11.08984375" style="124" customWidth="1"/>
    <col min="15621" max="15621" width="7.90625" style="124" customWidth="1"/>
    <col min="15622" max="15862" width="8.7265625" style="124"/>
    <col min="15863" max="15863" width="1.453125" style="124" customWidth="1"/>
    <col min="15864" max="15864" width="4.54296875" style="124" customWidth="1"/>
    <col min="15865" max="15865" width="3.54296875" style="124" customWidth="1"/>
    <col min="15866" max="15866" width="31.54296875" style="124" customWidth="1"/>
    <col min="15867" max="15867" width="7.90625" style="124" customWidth="1"/>
    <col min="15868" max="15868" width="1.453125" style="124" customWidth="1"/>
    <col min="15869" max="15869" width="4.81640625" style="124" customWidth="1"/>
    <col min="15870" max="15875" width="3.54296875" style="124" customWidth="1"/>
    <col min="15876" max="15876" width="11.08984375" style="124" customWidth="1"/>
    <col min="15877" max="15877" width="7.90625" style="124" customWidth="1"/>
    <col min="15878" max="16118" width="8.7265625" style="124"/>
    <col min="16119" max="16119" width="1.453125" style="124" customWidth="1"/>
    <col min="16120" max="16120" width="4.54296875" style="124" customWidth="1"/>
    <col min="16121" max="16121" width="3.54296875" style="124" customWidth="1"/>
    <col min="16122" max="16122" width="31.54296875" style="124" customWidth="1"/>
    <col min="16123" max="16123" width="7.90625" style="124" customWidth="1"/>
    <col min="16124" max="16124" width="1.453125" style="124" customWidth="1"/>
    <col min="16125" max="16125" width="4.81640625" style="124" customWidth="1"/>
    <col min="16126" max="16131" width="3.54296875" style="124" customWidth="1"/>
    <col min="16132" max="16132" width="11.08984375" style="124" customWidth="1"/>
    <col min="16133" max="16133" width="7.90625" style="124" customWidth="1"/>
    <col min="16134" max="16384" width="8.7265625" style="124"/>
  </cols>
  <sheetData>
    <row r="1" spans="1:6" ht="18.5" x14ac:dyDescent="0.25">
      <c r="A1" s="416" t="s">
        <v>240</v>
      </c>
      <c r="B1" s="416"/>
      <c r="C1" s="416"/>
      <c r="D1" s="416"/>
      <c r="E1" s="416"/>
    </row>
    <row r="2" spans="1:6" ht="15" customHeight="1" x14ac:dyDescent="0.25">
      <c r="A2" s="125"/>
      <c r="B2" s="418" t="s">
        <v>241</v>
      </c>
      <c r="C2" s="419"/>
      <c r="D2" s="126" t="str">
        <f>Application!C8&amp;" "&amp;Application!C9</f>
        <v xml:space="preserve"> </v>
      </c>
    </row>
    <row r="3" spans="1:6" ht="15" customHeight="1" x14ac:dyDescent="0.25">
      <c r="A3" s="127"/>
      <c r="B3" s="418" t="s">
        <v>242</v>
      </c>
      <c r="C3" s="419"/>
      <c r="D3" s="126" t="str">
        <f>Application!C7</f>
        <v>Bosun</v>
      </c>
    </row>
    <row r="4" spans="1:6" ht="19.5" customHeight="1" x14ac:dyDescent="0.25">
      <c r="A4" s="417" t="s">
        <v>243</v>
      </c>
      <c r="B4" s="417"/>
      <c r="C4" s="417"/>
      <c r="D4" s="417"/>
      <c r="E4" s="417"/>
    </row>
    <row r="5" spans="1:6" ht="15" customHeight="1" thickBot="1" x14ac:dyDescent="0.3">
      <c r="B5" s="243" t="s">
        <v>461</v>
      </c>
      <c r="C5" s="128" t="s">
        <v>0</v>
      </c>
      <c r="D5" s="129"/>
      <c r="E5" s="243" t="s">
        <v>461</v>
      </c>
      <c r="F5" s="128" t="s">
        <v>0</v>
      </c>
    </row>
    <row r="6" spans="1:6" ht="15" customHeight="1" x14ac:dyDescent="0.25">
      <c r="A6" s="429" t="s">
        <v>244</v>
      </c>
      <c r="B6" s="430"/>
      <c r="C6" s="431"/>
      <c r="D6" s="423" t="s">
        <v>245</v>
      </c>
      <c r="E6" s="424"/>
      <c r="F6" s="425"/>
    </row>
    <row r="7" spans="1:6" ht="15" customHeight="1" x14ac:dyDescent="0.25">
      <c r="A7" s="130" t="s">
        <v>246</v>
      </c>
      <c r="B7" s="159"/>
      <c r="C7" s="160"/>
      <c r="D7" s="420" t="s">
        <v>247</v>
      </c>
      <c r="E7" s="421"/>
      <c r="F7" s="422"/>
    </row>
    <row r="8" spans="1:6" ht="15" customHeight="1" x14ac:dyDescent="0.25">
      <c r="A8" s="131" t="s">
        <v>248</v>
      </c>
      <c r="B8" s="159"/>
      <c r="C8" s="160"/>
      <c r="D8" s="132" t="s">
        <v>249</v>
      </c>
      <c r="E8" s="159"/>
      <c r="F8" s="165"/>
    </row>
    <row r="9" spans="1:6" ht="15" customHeight="1" x14ac:dyDescent="0.25">
      <c r="A9" s="131" t="s">
        <v>250</v>
      </c>
      <c r="B9" s="159"/>
      <c r="C9" s="160"/>
      <c r="D9" s="132" t="s">
        <v>251</v>
      </c>
      <c r="E9" s="159"/>
      <c r="F9" s="165"/>
    </row>
    <row r="10" spans="1:6" ht="15" customHeight="1" x14ac:dyDescent="0.25">
      <c r="A10" s="131" t="s">
        <v>252</v>
      </c>
      <c r="B10" s="159"/>
      <c r="C10" s="160"/>
      <c r="D10" s="132" t="s">
        <v>253</v>
      </c>
      <c r="E10" s="159"/>
      <c r="F10" s="165"/>
    </row>
    <row r="11" spans="1:6" ht="15" customHeight="1" x14ac:dyDescent="0.25">
      <c r="A11" s="131" t="s">
        <v>254</v>
      </c>
      <c r="B11" s="159"/>
      <c r="C11" s="160"/>
      <c r="D11" s="132" t="s">
        <v>255</v>
      </c>
      <c r="E11" s="159"/>
      <c r="F11" s="165"/>
    </row>
    <row r="12" spans="1:6" ht="15" customHeight="1" x14ac:dyDescent="0.25">
      <c r="A12" s="131" t="s">
        <v>256</v>
      </c>
      <c r="B12" s="159"/>
      <c r="C12" s="160"/>
      <c r="D12" s="132" t="s">
        <v>257</v>
      </c>
      <c r="E12" s="159"/>
      <c r="F12" s="165"/>
    </row>
    <row r="13" spans="1:6" ht="15" customHeight="1" x14ac:dyDescent="0.25">
      <c r="A13" s="131" t="s">
        <v>258</v>
      </c>
      <c r="B13" s="159"/>
      <c r="C13" s="160"/>
      <c r="D13" s="132" t="s">
        <v>259</v>
      </c>
      <c r="E13" s="159"/>
      <c r="F13" s="165"/>
    </row>
    <row r="14" spans="1:6" ht="41.5" customHeight="1" thickBot="1" x14ac:dyDescent="0.3">
      <c r="A14" s="133" t="s">
        <v>332</v>
      </c>
      <c r="B14" s="161"/>
      <c r="C14" s="162"/>
      <c r="D14" s="134" t="s">
        <v>260</v>
      </c>
      <c r="E14" s="166"/>
      <c r="F14" s="165"/>
    </row>
    <row r="15" spans="1:6" ht="15" customHeight="1" thickBot="1" x14ac:dyDescent="0.3">
      <c r="A15" s="135" t="s">
        <v>261</v>
      </c>
      <c r="B15" s="163"/>
      <c r="C15" s="164"/>
      <c r="D15" s="420" t="s">
        <v>262</v>
      </c>
      <c r="E15" s="421"/>
      <c r="F15" s="422"/>
    </row>
    <row r="16" spans="1:6" ht="15" customHeight="1" x14ac:dyDescent="0.25">
      <c r="A16" s="429" t="s">
        <v>263</v>
      </c>
      <c r="B16" s="430"/>
      <c r="C16" s="431"/>
      <c r="D16" s="136" t="s">
        <v>264</v>
      </c>
      <c r="E16" s="159"/>
      <c r="F16" s="160"/>
    </row>
    <row r="17" spans="1:9" ht="15" customHeight="1" x14ac:dyDescent="0.25">
      <c r="A17" s="426" t="s">
        <v>321</v>
      </c>
      <c r="B17" s="427"/>
      <c r="C17" s="428"/>
      <c r="D17" s="132" t="s">
        <v>265</v>
      </c>
      <c r="E17" s="159"/>
      <c r="F17" s="160"/>
    </row>
    <row r="18" spans="1:9" ht="15" customHeight="1" x14ac:dyDescent="0.25">
      <c r="A18" s="137" t="s">
        <v>266</v>
      </c>
      <c r="B18" s="159"/>
      <c r="C18" s="160"/>
      <c r="D18" s="138" t="s">
        <v>267</v>
      </c>
      <c r="E18" s="159"/>
      <c r="F18" s="160"/>
    </row>
    <row r="19" spans="1:9" ht="15" customHeight="1" x14ac:dyDescent="0.25">
      <c r="A19" s="137" t="s">
        <v>268</v>
      </c>
      <c r="B19" s="159"/>
      <c r="C19" s="160"/>
      <c r="D19" s="139" t="s">
        <v>269</v>
      </c>
      <c r="E19" s="159"/>
      <c r="F19" s="160"/>
      <c r="H19" s="140"/>
    </row>
    <row r="20" spans="1:9" ht="15" customHeight="1" x14ac:dyDescent="0.25">
      <c r="A20" s="137" t="s">
        <v>270</v>
      </c>
      <c r="B20" s="159"/>
      <c r="C20" s="160"/>
      <c r="D20" s="141" t="s">
        <v>271</v>
      </c>
      <c r="E20" s="159"/>
      <c r="F20" s="160"/>
    </row>
    <row r="21" spans="1:9" ht="15" customHeight="1" x14ac:dyDescent="0.25">
      <c r="A21" s="137" t="s">
        <v>272</v>
      </c>
      <c r="B21" s="159"/>
      <c r="C21" s="160"/>
      <c r="D21" s="142" t="s">
        <v>274</v>
      </c>
      <c r="E21" s="159"/>
      <c r="F21" s="160"/>
    </row>
    <row r="22" spans="1:9" ht="15" customHeight="1" x14ac:dyDescent="0.25">
      <c r="A22" s="143" t="s">
        <v>273</v>
      </c>
      <c r="B22" s="159"/>
      <c r="C22" s="160"/>
      <c r="D22" s="142" t="s">
        <v>276</v>
      </c>
      <c r="E22" s="159"/>
      <c r="F22" s="160"/>
    </row>
    <row r="23" spans="1:9" ht="15" customHeight="1" x14ac:dyDescent="0.25">
      <c r="A23" s="426" t="s">
        <v>275</v>
      </c>
      <c r="B23" s="427"/>
      <c r="C23" s="428"/>
      <c r="D23" s="142" t="s">
        <v>278</v>
      </c>
      <c r="E23" s="159"/>
      <c r="F23" s="160"/>
    </row>
    <row r="24" spans="1:9" ht="15" customHeight="1" x14ac:dyDescent="0.25">
      <c r="A24" s="132" t="s">
        <v>277</v>
      </c>
      <c r="B24" s="159"/>
      <c r="C24" s="160"/>
      <c r="D24" s="144" t="s">
        <v>280</v>
      </c>
      <c r="E24" s="159"/>
      <c r="F24" s="160"/>
    </row>
    <row r="25" spans="1:9" ht="15" customHeight="1" x14ac:dyDescent="0.25">
      <c r="A25" s="132" t="s">
        <v>279</v>
      </c>
      <c r="B25" s="159"/>
      <c r="C25" s="160"/>
      <c r="D25" s="144" t="s">
        <v>282</v>
      </c>
      <c r="E25" s="159"/>
      <c r="F25" s="160"/>
    </row>
    <row r="26" spans="1:9" ht="15" customHeight="1" x14ac:dyDescent="0.25">
      <c r="A26" s="132" t="s">
        <v>281</v>
      </c>
      <c r="B26" s="159"/>
      <c r="C26" s="160"/>
      <c r="D26" s="142" t="s">
        <v>284</v>
      </c>
      <c r="E26" s="159"/>
      <c r="F26" s="160"/>
    </row>
    <row r="27" spans="1:9" ht="15" customHeight="1" x14ac:dyDescent="0.25">
      <c r="A27" s="132" t="s">
        <v>283</v>
      </c>
      <c r="B27" s="159"/>
      <c r="C27" s="160"/>
      <c r="D27" s="142" t="s">
        <v>286</v>
      </c>
      <c r="E27" s="159"/>
      <c r="F27" s="160"/>
      <c r="I27" s="145"/>
    </row>
    <row r="28" spans="1:9" ht="15" customHeight="1" x14ac:dyDescent="0.25">
      <c r="A28" s="132" t="s">
        <v>285</v>
      </c>
      <c r="B28" s="159"/>
      <c r="C28" s="160"/>
      <c r="D28" s="142" t="s">
        <v>288</v>
      </c>
      <c r="E28" s="159"/>
      <c r="F28" s="160"/>
      <c r="I28" s="129"/>
    </row>
    <row r="29" spans="1:9" ht="15" customHeight="1" x14ac:dyDescent="0.25">
      <c r="A29" s="132" t="s">
        <v>287</v>
      </c>
      <c r="B29" s="159"/>
      <c r="C29" s="160"/>
      <c r="D29" s="142" t="s">
        <v>290</v>
      </c>
      <c r="E29" s="159"/>
      <c r="F29" s="160"/>
    </row>
    <row r="30" spans="1:9" ht="15" customHeight="1" x14ac:dyDescent="0.25">
      <c r="A30" s="138" t="s">
        <v>289</v>
      </c>
      <c r="B30" s="159"/>
      <c r="C30" s="160"/>
      <c r="D30" s="142" t="s">
        <v>292</v>
      </c>
      <c r="E30" s="159"/>
      <c r="F30" s="160"/>
    </row>
    <row r="31" spans="1:9" ht="15" customHeight="1" x14ac:dyDescent="0.25">
      <c r="A31" s="426" t="s">
        <v>291</v>
      </c>
      <c r="B31" s="427"/>
      <c r="C31" s="428"/>
      <c r="D31" s="142" t="s">
        <v>294</v>
      </c>
      <c r="E31" s="159"/>
      <c r="F31" s="160"/>
    </row>
    <row r="32" spans="1:9" ht="15" customHeight="1" x14ac:dyDescent="0.25">
      <c r="A32" s="132" t="s">
        <v>293</v>
      </c>
      <c r="B32" s="159"/>
      <c r="C32" s="160"/>
      <c r="D32" s="142" t="s">
        <v>296</v>
      </c>
      <c r="E32" s="159"/>
      <c r="F32" s="160"/>
    </row>
    <row r="33" spans="1:6" ht="15" customHeight="1" x14ac:dyDescent="0.25">
      <c r="A33" s="132" t="s">
        <v>295</v>
      </c>
      <c r="B33" s="159"/>
      <c r="C33" s="160"/>
      <c r="D33" s="142" t="s">
        <v>298</v>
      </c>
      <c r="E33" s="159"/>
      <c r="F33" s="160"/>
    </row>
    <row r="34" spans="1:6" ht="15" customHeight="1" thickBot="1" x14ac:dyDescent="0.3">
      <c r="A34" s="132" t="s">
        <v>297</v>
      </c>
      <c r="B34" s="159"/>
      <c r="C34" s="160"/>
      <c r="D34" s="146" t="s">
        <v>300</v>
      </c>
      <c r="E34" s="161"/>
      <c r="F34" s="162"/>
    </row>
    <row r="35" spans="1:6" ht="15" customHeight="1" thickBot="1" x14ac:dyDescent="0.3">
      <c r="A35" s="147" t="s">
        <v>299</v>
      </c>
      <c r="B35" s="161"/>
      <c r="C35" s="162"/>
      <c r="D35" s="148"/>
      <c r="E35" s="129"/>
    </row>
    <row r="36" spans="1:6" ht="19.5" customHeight="1" thickBot="1" x14ac:dyDescent="0.3">
      <c r="A36" s="417" t="s">
        <v>301</v>
      </c>
      <c r="B36" s="417"/>
      <c r="C36" s="417"/>
      <c r="D36" s="417"/>
      <c r="E36" s="417"/>
    </row>
    <row r="37" spans="1:6" x14ac:dyDescent="0.25">
      <c r="A37" s="423" t="s">
        <v>302</v>
      </c>
      <c r="B37" s="424"/>
      <c r="C37" s="425"/>
      <c r="D37" s="423" t="s">
        <v>303</v>
      </c>
      <c r="E37" s="424"/>
      <c r="F37" s="425"/>
    </row>
    <row r="38" spans="1:6" x14ac:dyDescent="0.25">
      <c r="A38" s="131" t="s">
        <v>304</v>
      </c>
      <c r="B38" s="159"/>
      <c r="C38" s="160"/>
      <c r="D38" s="131" t="s">
        <v>305</v>
      </c>
      <c r="E38" s="159"/>
      <c r="F38" s="160"/>
    </row>
    <row r="39" spans="1:6" x14ac:dyDescent="0.25">
      <c r="A39" s="132" t="s">
        <v>306</v>
      </c>
      <c r="B39" s="159"/>
      <c r="C39" s="160"/>
      <c r="D39" s="131" t="s">
        <v>307</v>
      </c>
      <c r="E39" s="159"/>
      <c r="F39" s="160"/>
    </row>
    <row r="40" spans="1:6" x14ac:dyDescent="0.25">
      <c r="A40" s="132" t="s">
        <v>308</v>
      </c>
      <c r="B40" s="159"/>
      <c r="C40" s="160"/>
      <c r="D40" s="131" t="s">
        <v>309</v>
      </c>
      <c r="E40" s="159"/>
      <c r="F40" s="160"/>
    </row>
    <row r="41" spans="1:6" x14ac:dyDescent="0.25">
      <c r="A41" s="131" t="s">
        <v>310</v>
      </c>
      <c r="B41" s="159"/>
      <c r="C41" s="160"/>
      <c r="D41" s="149" t="s">
        <v>311</v>
      </c>
      <c r="E41" s="159"/>
      <c r="F41" s="160"/>
    </row>
    <row r="42" spans="1:6" x14ac:dyDescent="0.25">
      <c r="A42" s="131" t="s">
        <v>312</v>
      </c>
      <c r="B42" s="159"/>
      <c r="C42" s="160"/>
      <c r="D42" s="150" t="s">
        <v>313</v>
      </c>
      <c r="E42" s="159"/>
      <c r="F42" s="160"/>
    </row>
    <row r="43" spans="1:6" x14ac:dyDescent="0.25">
      <c r="A43" s="149" t="s">
        <v>314</v>
      </c>
      <c r="B43" s="159"/>
      <c r="C43" s="160"/>
      <c r="D43" s="151" t="s">
        <v>315</v>
      </c>
      <c r="E43" s="159"/>
      <c r="F43" s="160"/>
    </row>
    <row r="44" spans="1:6" x14ac:dyDescent="0.25">
      <c r="A44" s="151" t="s">
        <v>322</v>
      </c>
      <c r="B44" s="159"/>
      <c r="C44" s="160"/>
      <c r="D44" s="151" t="s">
        <v>316</v>
      </c>
      <c r="E44" s="159"/>
      <c r="F44" s="160"/>
    </row>
    <row r="45" spans="1:6" ht="30.75" customHeight="1" thickBot="1" x14ac:dyDescent="0.3">
      <c r="A45" s="152" t="s">
        <v>317</v>
      </c>
      <c r="B45" s="161"/>
      <c r="C45" s="162"/>
      <c r="D45" s="153" t="s">
        <v>318</v>
      </c>
      <c r="E45" s="161"/>
      <c r="F45" s="162"/>
    </row>
    <row r="46" spans="1:6" ht="15" customHeight="1" x14ac:dyDescent="0.25">
      <c r="A46" s="129"/>
      <c r="B46" s="129"/>
      <c r="D46" s="129"/>
      <c r="E46" s="154"/>
    </row>
    <row r="47" spans="1:6" ht="14.5" customHeight="1" x14ac:dyDescent="0.25">
      <c r="A47" s="155" t="s">
        <v>323</v>
      </c>
      <c r="B47" s="432"/>
      <c r="C47" s="433"/>
      <c r="D47" s="433"/>
      <c r="E47" s="434"/>
    </row>
    <row r="48" spans="1:6" ht="14.5" customHeight="1" x14ac:dyDescent="0.25">
      <c r="A48" s="156" t="s">
        <v>324</v>
      </c>
      <c r="B48" s="435"/>
      <c r="C48" s="436"/>
      <c r="D48" s="436"/>
      <c r="E48" s="437"/>
    </row>
    <row r="49" spans="1:5" ht="14.5" customHeight="1" x14ac:dyDescent="0.25">
      <c r="A49" s="157" t="s">
        <v>325</v>
      </c>
      <c r="B49" s="435"/>
      <c r="C49" s="436"/>
      <c r="D49" s="436"/>
      <c r="E49" s="437"/>
    </row>
    <row r="50" spans="1:5" ht="14.5" customHeight="1" x14ac:dyDescent="0.25">
      <c r="A50" s="156" t="s">
        <v>326</v>
      </c>
      <c r="B50" s="438"/>
      <c r="C50" s="439"/>
      <c r="D50" s="439"/>
      <c r="E50" s="440"/>
    </row>
    <row r="51" spans="1:5" ht="14.5" customHeight="1" x14ac:dyDescent="0.25">
      <c r="A51" s="156" t="s">
        <v>327</v>
      </c>
      <c r="B51" s="441"/>
      <c r="C51" s="442"/>
      <c r="D51" s="442"/>
      <c r="E51" s="443"/>
    </row>
    <row r="52" spans="1:5" ht="59.25" customHeight="1" x14ac:dyDescent="0.25">
      <c r="A52" s="156" t="s">
        <v>328</v>
      </c>
      <c r="B52" s="444"/>
      <c r="C52" s="445"/>
      <c r="D52" s="445"/>
      <c r="E52" s="446"/>
    </row>
    <row r="53" spans="1:5" ht="30" customHeight="1" x14ac:dyDescent="0.25">
      <c r="A53" s="156" t="s">
        <v>329</v>
      </c>
      <c r="B53" s="444"/>
      <c r="C53" s="445"/>
      <c r="D53" s="445"/>
      <c r="E53" s="446"/>
    </row>
    <row r="54" spans="1:5" ht="14.5" customHeight="1" x14ac:dyDescent="0.25">
      <c r="A54" s="157" t="s">
        <v>330</v>
      </c>
      <c r="B54" s="441"/>
      <c r="C54" s="442"/>
      <c r="D54" s="442"/>
      <c r="E54" s="443"/>
    </row>
    <row r="55" spans="1:5" ht="14.5" customHeight="1" x14ac:dyDescent="0.25">
      <c r="A55" s="158" t="s">
        <v>331</v>
      </c>
      <c r="B55" s="447"/>
      <c r="C55" s="448"/>
      <c r="D55" s="448"/>
      <c r="E55" s="449"/>
    </row>
  </sheetData>
  <sheetProtection sheet="1" objects="1" scenarios="1" formatRows="0"/>
  <mergeCells count="24">
    <mergeCell ref="B51:E51"/>
    <mergeCell ref="B52:E52"/>
    <mergeCell ref="B53:E53"/>
    <mergeCell ref="B54:E54"/>
    <mergeCell ref="B55:E55"/>
    <mergeCell ref="B47:E47"/>
    <mergeCell ref="B48:E48"/>
    <mergeCell ref="B49:E49"/>
    <mergeCell ref="B50:E50"/>
    <mergeCell ref="D37:F37"/>
    <mergeCell ref="A37:C37"/>
    <mergeCell ref="A1:E1"/>
    <mergeCell ref="A36:E36"/>
    <mergeCell ref="A4:E4"/>
    <mergeCell ref="B2:C2"/>
    <mergeCell ref="B3:C3"/>
    <mergeCell ref="D7:F7"/>
    <mergeCell ref="D6:F6"/>
    <mergeCell ref="D15:F15"/>
    <mergeCell ref="A31:C31"/>
    <mergeCell ref="A23:C23"/>
    <mergeCell ref="A17:C17"/>
    <mergeCell ref="A16:C16"/>
    <mergeCell ref="A6:C6"/>
  </mergeCells>
  <conditionalFormatting sqref="B8:B15">
    <cfRule type="cellIs" dxfId="42" priority="11" operator="equal">
      <formula>"Yes"</formula>
    </cfRule>
  </conditionalFormatting>
  <conditionalFormatting sqref="E8:E14">
    <cfRule type="cellIs" dxfId="41" priority="10" operator="equal">
      <formula>"Yes"</formula>
    </cfRule>
  </conditionalFormatting>
  <conditionalFormatting sqref="B19:B22">
    <cfRule type="cellIs" dxfId="40" priority="9" operator="equal">
      <formula>"Yes"</formula>
    </cfRule>
  </conditionalFormatting>
  <conditionalFormatting sqref="B24:B30">
    <cfRule type="cellIs" dxfId="39" priority="8" operator="equal">
      <formula>"Yes"</formula>
    </cfRule>
  </conditionalFormatting>
  <conditionalFormatting sqref="B32:B35">
    <cfRule type="cellIs" dxfId="38" priority="7" operator="equal">
      <formula>"Yes"</formula>
    </cfRule>
  </conditionalFormatting>
  <conditionalFormatting sqref="E16:E34">
    <cfRule type="cellIs" dxfId="37" priority="6" operator="equal">
      <formula>"Yes"</formula>
    </cfRule>
  </conditionalFormatting>
  <conditionalFormatting sqref="B38:B45">
    <cfRule type="cellIs" dxfId="36" priority="5" operator="equal">
      <formula>"Yes"</formula>
    </cfRule>
  </conditionalFormatting>
  <conditionalFormatting sqref="E38:E45">
    <cfRule type="cellIs" dxfId="35" priority="4" operator="equal">
      <formula>"Yes"</formula>
    </cfRule>
  </conditionalFormatting>
  <conditionalFormatting sqref="B18">
    <cfRule type="cellIs" dxfId="34" priority="3" operator="equal">
      <formula>"Yes"</formula>
    </cfRule>
  </conditionalFormatting>
  <conditionalFormatting sqref="B7">
    <cfRule type="cellIs" dxfId="33" priority="1" operator="equal">
      <formula>"Yes"</formula>
    </cfRule>
  </conditionalFormatting>
  <printOptions horizontalCentered="1"/>
  <pageMargins left="0.23622047244094491" right="0.23622047244094491" top="0.25" bottom="0.27" header="0.16" footer="0.17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Списки!$K$5:$K$6</xm:f>
          </x14:formula1>
          <xm:sqref>B18:B22 E8:E14 E16:E34 B45 B24:B30 B32:B35 E38:E45 B38:B43 B7:B15</xm:sqref>
        </x14:dataValidation>
        <x14:dataValidation type="list" allowBlank="1" showInputMessage="1" showErrorMessage="1">
          <x14:formula1>
            <xm:f>Списки!$K$7:$K$16</xm:f>
          </x14:formula1>
          <xm:sqref>C7:C14 F8:F14 C18:C22 F16:F34 C24:C30 C32:C35 C38:C45 F38:F45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7"/>
  <sheetViews>
    <sheetView topLeftCell="XFD16" zoomScaleNormal="100" workbookViewId="0">
      <selection activeCell="K16" sqref="A1:XFD1048576"/>
    </sheetView>
  </sheetViews>
  <sheetFormatPr defaultColWidth="0" defaultRowHeight="12.5" x14ac:dyDescent="0.25"/>
  <cols>
    <col min="1" max="1" width="12.08984375" style="2" hidden="1" customWidth="1"/>
    <col min="2" max="2" width="5.08984375" style="2" hidden="1" customWidth="1"/>
    <col min="3" max="3" width="41.36328125" style="2" hidden="1" customWidth="1"/>
    <col min="4" max="4" width="20.453125" style="2" hidden="1" customWidth="1"/>
    <col min="5" max="5" width="14.7265625" style="2" hidden="1" customWidth="1"/>
    <col min="6" max="6" width="8.7265625" style="2" hidden="1" customWidth="1"/>
    <col min="7" max="7" width="16.54296875" style="2" hidden="1" customWidth="1"/>
    <col min="8" max="8" width="14.453125" style="2" hidden="1" customWidth="1"/>
    <col min="9" max="9" width="11.90625" style="51" hidden="1" customWidth="1"/>
    <col min="10" max="10" width="48" style="2" hidden="1" customWidth="1"/>
    <col min="11" max="11" width="14.453125" style="2" hidden="1" customWidth="1"/>
    <col min="12" max="12" width="15" style="2" hidden="1" customWidth="1"/>
    <col min="13" max="13" width="14.26953125" style="2" hidden="1" customWidth="1"/>
    <col min="14" max="14" width="10" style="2" hidden="1" customWidth="1"/>
    <col min="15" max="15" width="12.26953125" style="2" hidden="1" customWidth="1"/>
    <col min="16" max="16384" width="8.7265625" style="2" hidden="1"/>
  </cols>
  <sheetData>
    <row r="1" spans="1:15" x14ac:dyDescent="0.25">
      <c r="A1" s="22" t="s">
        <v>63</v>
      </c>
      <c r="B1" s="22">
        <v>16</v>
      </c>
      <c r="C1" s="23" t="s">
        <v>74</v>
      </c>
      <c r="D1" s="219" t="s">
        <v>20</v>
      </c>
      <c r="E1" s="220" t="s">
        <v>20</v>
      </c>
      <c r="F1" s="202" t="s">
        <v>106</v>
      </c>
      <c r="G1" s="45" t="s">
        <v>86</v>
      </c>
      <c r="H1" s="55" t="s">
        <v>128</v>
      </c>
      <c r="I1" s="50" t="s">
        <v>338</v>
      </c>
      <c r="J1" s="56" t="s">
        <v>132</v>
      </c>
      <c r="K1" s="70" t="s">
        <v>357</v>
      </c>
      <c r="L1" s="70" t="str">
        <f>H19</f>
        <v>IV/2</v>
      </c>
      <c r="M1" s="54" t="s">
        <v>366</v>
      </c>
      <c r="N1" s="52" t="s">
        <v>129</v>
      </c>
      <c r="O1" s="74" t="s">
        <v>349</v>
      </c>
    </row>
    <row r="2" spans="1:15" ht="13" thickBot="1" x14ac:dyDescent="0.3">
      <c r="A2" s="25" t="s">
        <v>31</v>
      </c>
      <c r="B2" s="25">
        <v>18.5</v>
      </c>
      <c r="C2" s="26" t="s">
        <v>75</v>
      </c>
      <c r="D2" s="221" t="s">
        <v>98</v>
      </c>
      <c r="E2" s="222" t="s">
        <v>202</v>
      </c>
      <c r="F2" s="203" t="s">
        <v>107</v>
      </c>
      <c r="G2" s="46" t="s">
        <v>87</v>
      </c>
      <c r="H2" s="55" t="s">
        <v>129</v>
      </c>
      <c r="I2" s="50" t="s">
        <v>349</v>
      </c>
      <c r="J2" s="56" t="s">
        <v>133</v>
      </c>
      <c r="K2" s="71" t="s">
        <v>358</v>
      </c>
      <c r="L2" s="72" t="str">
        <f>H20</f>
        <v>V/1-1.1</v>
      </c>
      <c r="M2" s="34" t="s">
        <v>367</v>
      </c>
      <c r="N2" s="55" t="s">
        <v>129</v>
      </c>
      <c r="O2" s="75" t="s">
        <v>350</v>
      </c>
    </row>
    <row r="3" spans="1:15" ht="13" thickBot="1" x14ac:dyDescent="0.3">
      <c r="A3" s="28" t="s">
        <v>32</v>
      </c>
      <c r="B3" s="25">
        <v>25</v>
      </c>
      <c r="C3" s="26" t="s">
        <v>76</v>
      </c>
      <c r="D3" s="221" t="s">
        <v>99</v>
      </c>
      <c r="E3" s="222" t="s">
        <v>204</v>
      </c>
      <c r="F3" s="203" t="s">
        <v>111</v>
      </c>
      <c r="G3" s="43" t="s">
        <v>88</v>
      </c>
      <c r="H3" s="55" t="s">
        <v>129</v>
      </c>
      <c r="I3" s="50" t="s">
        <v>350</v>
      </c>
      <c r="J3" s="56" t="s">
        <v>133</v>
      </c>
      <c r="K3" s="70" t="s">
        <v>335</v>
      </c>
      <c r="L3" s="72" t="str">
        <f>H21</f>
        <v>V/1-1.3</v>
      </c>
      <c r="M3" s="34" t="s">
        <v>368</v>
      </c>
      <c r="N3" s="55" t="s">
        <v>128</v>
      </c>
      <c r="O3" s="75" t="s">
        <v>338</v>
      </c>
    </row>
    <row r="4" spans="1:15" ht="13" thickBot="1" x14ac:dyDescent="0.3">
      <c r="A4" s="12" t="s">
        <v>375</v>
      </c>
      <c r="B4" s="25">
        <v>30</v>
      </c>
      <c r="C4" s="26" t="s">
        <v>77</v>
      </c>
      <c r="D4" s="221" t="s">
        <v>100</v>
      </c>
      <c r="E4" s="222" t="s">
        <v>205</v>
      </c>
      <c r="F4" s="203" t="s">
        <v>109</v>
      </c>
      <c r="G4" s="43" t="s">
        <v>89</v>
      </c>
      <c r="H4" s="55" t="s">
        <v>143</v>
      </c>
      <c r="I4" s="50" t="s">
        <v>448</v>
      </c>
      <c r="J4" s="56" t="s">
        <v>145</v>
      </c>
      <c r="K4" s="71" t="s">
        <v>336</v>
      </c>
      <c r="L4" s="72" t="str">
        <f>H20&amp;" &amp; "&amp;H21</f>
        <v>V/1-1.1 &amp; V/1-1.3</v>
      </c>
      <c r="M4" s="34" t="s">
        <v>365</v>
      </c>
      <c r="N4" s="55" t="s">
        <v>131</v>
      </c>
      <c r="O4" s="75" t="s">
        <v>371</v>
      </c>
    </row>
    <row r="5" spans="1:15" x14ac:dyDescent="0.25">
      <c r="A5" s="10" t="s">
        <v>376</v>
      </c>
      <c r="B5" s="25">
        <v>35</v>
      </c>
      <c r="C5" s="26" t="s">
        <v>78</v>
      </c>
      <c r="D5" s="221" t="s">
        <v>101</v>
      </c>
      <c r="E5" s="222" t="s">
        <v>206</v>
      </c>
      <c r="F5" s="203" t="s">
        <v>110</v>
      </c>
      <c r="G5" s="46" t="s">
        <v>85</v>
      </c>
      <c r="H5" s="55" t="s">
        <v>144</v>
      </c>
      <c r="I5" s="50" t="s">
        <v>337</v>
      </c>
      <c r="J5" s="56" t="s">
        <v>146</v>
      </c>
      <c r="K5" s="122" t="s">
        <v>398</v>
      </c>
      <c r="L5" s="72" t="str">
        <f>H22</f>
        <v>V/1-1.5</v>
      </c>
      <c r="M5" s="34" t="s">
        <v>369</v>
      </c>
      <c r="N5" s="55" t="s">
        <v>131</v>
      </c>
      <c r="O5" s="75" t="s">
        <v>372</v>
      </c>
    </row>
    <row r="6" spans="1:15" ht="13" thickBot="1" x14ac:dyDescent="0.3">
      <c r="A6" s="10" t="s">
        <v>233</v>
      </c>
      <c r="B6" s="25">
        <v>40</v>
      </c>
      <c r="C6" s="26" t="s">
        <v>79</v>
      </c>
      <c r="D6" s="221" t="s">
        <v>102</v>
      </c>
      <c r="E6" s="222" t="s">
        <v>203</v>
      </c>
      <c r="F6" s="203" t="s">
        <v>112</v>
      </c>
      <c r="G6" s="46" t="s">
        <v>94</v>
      </c>
      <c r="H6" s="55" t="s">
        <v>130</v>
      </c>
      <c r="I6" s="50" t="s">
        <v>339</v>
      </c>
      <c r="J6" s="56" t="s">
        <v>340</v>
      </c>
      <c r="K6" s="123" t="s">
        <v>399</v>
      </c>
      <c r="L6" s="71" t="str">
        <f>H23</f>
        <v>V/1-2.1</v>
      </c>
      <c r="M6" s="35" t="s">
        <v>370</v>
      </c>
      <c r="N6" s="55" t="s">
        <v>135</v>
      </c>
      <c r="O6" s="75" t="s">
        <v>373</v>
      </c>
    </row>
    <row r="7" spans="1:15" ht="13" thickBot="1" x14ac:dyDescent="0.3">
      <c r="A7" s="10" t="s">
        <v>377</v>
      </c>
      <c r="B7" s="28">
        <v>40</v>
      </c>
      <c r="C7" s="32" t="s">
        <v>80</v>
      </c>
      <c r="D7" s="221" t="s">
        <v>103</v>
      </c>
      <c r="E7" s="222" t="s">
        <v>207</v>
      </c>
      <c r="F7" s="203" t="s">
        <v>221</v>
      </c>
      <c r="G7" s="46" t="s">
        <v>222</v>
      </c>
      <c r="H7" s="55" t="s">
        <v>131</v>
      </c>
      <c r="I7" s="50" t="s">
        <v>371</v>
      </c>
      <c r="J7" s="56" t="s">
        <v>134</v>
      </c>
      <c r="K7" s="29" t="s">
        <v>392</v>
      </c>
      <c r="N7" s="55" t="s">
        <v>135</v>
      </c>
      <c r="O7" s="75" t="s">
        <v>374</v>
      </c>
    </row>
    <row r="8" spans="1:15" x14ac:dyDescent="0.25">
      <c r="A8" s="29" t="s">
        <v>406</v>
      </c>
      <c r="B8" s="87" t="s">
        <v>443</v>
      </c>
      <c r="C8" s="200"/>
      <c r="D8" s="221" t="s">
        <v>104</v>
      </c>
      <c r="E8" s="222" t="s">
        <v>208</v>
      </c>
      <c r="F8" s="203" t="s">
        <v>108</v>
      </c>
      <c r="G8" s="48" t="s">
        <v>95</v>
      </c>
      <c r="H8" s="55" t="s">
        <v>131</v>
      </c>
      <c r="I8" s="50" t="s">
        <v>372</v>
      </c>
      <c r="J8" s="56" t="s">
        <v>134</v>
      </c>
      <c r="K8" s="30" t="s">
        <v>403</v>
      </c>
      <c r="N8" s="55" t="s">
        <v>130</v>
      </c>
      <c r="O8" s="75" t="s">
        <v>339</v>
      </c>
    </row>
    <row r="9" spans="1:15" x14ac:dyDescent="0.25">
      <c r="A9" s="30" t="s">
        <v>407</v>
      </c>
      <c r="B9" s="450" t="s">
        <v>450</v>
      </c>
      <c r="C9" s="451"/>
      <c r="D9" s="221" t="s">
        <v>105</v>
      </c>
      <c r="E9" s="222" t="s">
        <v>209</v>
      </c>
      <c r="F9" s="203" t="s">
        <v>60</v>
      </c>
      <c r="G9" s="47" t="s">
        <v>96</v>
      </c>
      <c r="H9" s="55" t="s">
        <v>135</v>
      </c>
      <c r="I9" s="50" t="s">
        <v>373</v>
      </c>
      <c r="J9" s="56" t="s">
        <v>136</v>
      </c>
      <c r="K9" s="30" t="s">
        <v>401</v>
      </c>
      <c r="N9" s="55" t="s">
        <v>167</v>
      </c>
      <c r="O9" s="75" t="s">
        <v>211</v>
      </c>
    </row>
    <row r="10" spans="1:15" x14ac:dyDescent="0.25">
      <c r="A10" s="30" t="s">
        <v>408</v>
      </c>
      <c r="B10" s="88">
        <f>LEN(B8)</f>
        <v>30</v>
      </c>
      <c r="C10" s="201"/>
      <c r="D10" s="221" t="s">
        <v>189</v>
      </c>
      <c r="E10" s="222" t="s">
        <v>211</v>
      </c>
      <c r="F10" s="203" t="s">
        <v>61</v>
      </c>
      <c r="G10" s="47" t="s">
        <v>97</v>
      </c>
      <c r="H10" s="55" t="s">
        <v>135</v>
      </c>
      <c r="I10" s="50" t="s">
        <v>374</v>
      </c>
      <c r="J10" s="56" t="s">
        <v>136</v>
      </c>
      <c r="K10" s="30" t="s">
        <v>400</v>
      </c>
      <c r="N10" s="55" t="s">
        <v>144</v>
      </c>
      <c r="O10" s="75" t="s">
        <v>337</v>
      </c>
    </row>
    <row r="11" spans="1:15" x14ac:dyDescent="0.25">
      <c r="A11" s="30" t="s">
        <v>426</v>
      </c>
      <c r="B11" s="88">
        <f>LEN(B9)</f>
        <v>73</v>
      </c>
      <c r="C11" s="201"/>
      <c r="D11" s="221" t="s">
        <v>191</v>
      </c>
      <c r="E11" s="222" t="s">
        <v>212</v>
      </c>
      <c r="F11" s="203" t="s">
        <v>219</v>
      </c>
      <c r="G11" s="46" t="s">
        <v>220</v>
      </c>
      <c r="H11" s="55" t="s">
        <v>137</v>
      </c>
      <c r="I11" s="50" t="s">
        <v>449</v>
      </c>
      <c r="J11" s="56" t="s">
        <v>138</v>
      </c>
      <c r="K11" s="30" t="s">
        <v>393</v>
      </c>
      <c r="N11" s="55" t="s">
        <v>143</v>
      </c>
      <c r="O11" s="75" t="s">
        <v>448</v>
      </c>
    </row>
    <row r="12" spans="1:15" ht="13" thickBot="1" x14ac:dyDescent="0.3">
      <c r="A12" s="30" t="s">
        <v>409</v>
      </c>
      <c r="B12" s="452" t="str">
        <f>LEFT(B9,B11-B10)</f>
        <v>C:\Users\SAJSC\1 Документы компании\Бланки\</v>
      </c>
      <c r="C12" s="453"/>
      <c r="D12" s="221" t="s">
        <v>90</v>
      </c>
      <c r="E12" s="222" t="s">
        <v>90</v>
      </c>
      <c r="F12" s="203" t="s">
        <v>231</v>
      </c>
      <c r="G12" s="46" t="s">
        <v>232</v>
      </c>
      <c r="H12" s="55" t="s">
        <v>140</v>
      </c>
      <c r="I12" s="50" t="s">
        <v>91</v>
      </c>
      <c r="J12" s="56" t="s">
        <v>139</v>
      </c>
      <c r="K12" s="30" t="s">
        <v>394</v>
      </c>
      <c r="N12" s="55" t="s">
        <v>140</v>
      </c>
      <c r="O12" s="75" t="s">
        <v>91</v>
      </c>
    </row>
    <row r="13" spans="1:15" x14ac:dyDescent="0.25">
      <c r="A13" s="30" t="s">
        <v>410</v>
      </c>
      <c r="D13" s="221" t="s">
        <v>236</v>
      </c>
      <c r="E13" s="222" t="s">
        <v>210</v>
      </c>
      <c r="F13" s="203" t="s">
        <v>430</v>
      </c>
      <c r="G13" s="61" t="s">
        <v>431</v>
      </c>
      <c r="H13" s="55" t="s">
        <v>167</v>
      </c>
      <c r="I13" s="50" t="s">
        <v>211</v>
      </c>
      <c r="J13" s="56" t="s">
        <v>168</v>
      </c>
      <c r="K13" s="30" t="s">
        <v>402</v>
      </c>
      <c r="N13" s="55" t="s">
        <v>137</v>
      </c>
      <c r="O13" s="75" t="s">
        <v>449</v>
      </c>
    </row>
    <row r="14" spans="1:15" x14ac:dyDescent="0.25">
      <c r="A14" s="30" t="s">
        <v>411</v>
      </c>
      <c r="D14" s="221" t="s">
        <v>446</v>
      </c>
      <c r="E14" s="222" t="s">
        <v>448</v>
      </c>
      <c r="F14" s="203" t="s">
        <v>433</v>
      </c>
      <c r="G14" s="46" t="s">
        <v>432</v>
      </c>
      <c r="H14" s="55" t="s">
        <v>170</v>
      </c>
      <c r="I14" s="50" t="s">
        <v>216</v>
      </c>
      <c r="J14" s="56" t="s">
        <v>169</v>
      </c>
      <c r="K14" s="30" t="s">
        <v>395</v>
      </c>
      <c r="N14" s="55" t="s">
        <v>170</v>
      </c>
      <c r="O14" s="75" t="s">
        <v>216</v>
      </c>
    </row>
    <row r="15" spans="1:15" x14ac:dyDescent="0.25">
      <c r="A15" s="30" t="s">
        <v>412</v>
      </c>
      <c r="B15" s="9"/>
      <c r="C15" s="10"/>
      <c r="D15" s="221" t="s">
        <v>441</v>
      </c>
      <c r="E15" s="222" t="s">
        <v>441</v>
      </c>
      <c r="F15" s="203" t="s">
        <v>439</v>
      </c>
      <c r="G15" s="46" t="s">
        <v>438</v>
      </c>
      <c r="H15" s="55" t="s">
        <v>341</v>
      </c>
      <c r="I15" s="50" t="s">
        <v>92</v>
      </c>
      <c r="J15" s="56" t="s">
        <v>343</v>
      </c>
      <c r="K15" s="30" t="s">
        <v>396</v>
      </c>
      <c r="M15" s="9"/>
      <c r="N15" s="55" t="s">
        <v>341</v>
      </c>
      <c r="O15" s="75" t="s">
        <v>92</v>
      </c>
    </row>
    <row r="16" spans="1:15" ht="13" thickBot="1" x14ac:dyDescent="0.3">
      <c r="A16" s="30" t="s">
        <v>413</v>
      </c>
      <c r="B16" s="9"/>
      <c r="C16" s="10"/>
      <c r="D16" s="221" t="s">
        <v>428</v>
      </c>
      <c r="E16" s="222" t="s">
        <v>428</v>
      </c>
      <c r="F16" s="203" t="s">
        <v>227</v>
      </c>
      <c r="G16" s="46" t="s">
        <v>228</v>
      </c>
      <c r="H16" s="55"/>
      <c r="I16" s="50" t="s">
        <v>444</v>
      </c>
      <c r="J16" s="56" t="s">
        <v>445</v>
      </c>
      <c r="K16" s="31" t="s">
        <v>397</v>
      </c>
      <c r="L16" s="9"/>
      <c r="M16" s="11"/>
      <c r="N16" s="67"/>
      <c r="O16" s="76" t="s">
        <v>444</v>
      </c>
    </row>
    <row r="17" spans="1:15" ht="13" thickBot="1" x14ac:dyDescent="0.3">
      <c r="A17" s="30" t="s">
        <v>414</v>
      </c>
      <c r="B17" s="9"/>
      <c r="C17" s="10"/>
      <c r="D17" s="221" t="s">
        <v>429</v>
      </c>
      <c r="E17" s="222" t="s">
        <v>429</v>
      </c>
      <c r="F17" s="203" t="s">
        <v>229</v>
      </c>
      <c r="G17" s="61" t="s">
        <v>230</v>
      </c>
      <c r="H17" s="57"/>
      <c r="I17" s="58"/>
      <c r="J17" s="60" t="str">
        <f>IF(OR(Application!C37="",Application!C37="Absent"),J16,CONCATENATE("Certificate of Competency  (COC)  (",CHOOSE(MATCH(Application!C37,Списки!I1:I16,0),"II/1","II/2","II/2","II/4","II/5","III/1","III/2","III/2","III/3","III/3","III/4","III/5","III/6","III/7","MOT-2006"),")"))</f>
        <v>Квалификационный документ отсутствует</v>
      </c>
      <c r="K17" s="234" t="s">
        <v>357</v>
      </c>
      <c r="L17" s="9"/>
      <c r="M17" s="11"/>
      <c r="N17" s="24"/>
      <c r="O17" s="24"/>
    </row>
    <row r="18" spans="1:15" x14ac:dyDescent="0.25">
      <c r="A18" s="30" t="s">
        <v>415</v>
      </c>
      <c r="B18" s="9"/>
      <c r="C18" s="11"/>
      <c r="D18" s="221" t="s">
        <v>91</v>
      </c>
      <c r="E18" s="222" t="s">
        <v>91</v>
      </c>
      <c r="F18" s="203" t="s">
        <v>225</v>
      </c>
      <c r="G18" s="46" t="s">
        <v>226</v>
      </c>
      <c r="H18" s="62"/>
      <c r="I18" s="65"/>
      <c r="J18" s="63"/>
      <c r="K18" s="235" t="s">
        <v>358</v>
      </c>
      <c r="L18" s="9"/>
      <c r="M18" s="11"/>
      <c r="N18" s="24"/>
      <c r="O18" s="24"/>
    </row>
    <row r="19" spans="1:15" x14ac:dyDescent="0.25">
      <c r="A19" s="30" t="s">
        <v>416</v>
      </c>
      <c r="B19" s="9"/>
      <c r="C19" s="11"/>
      <c r="D19" s="221" t="s">
        <v>447</v>
      </c>
      <c r="E19" s="222" t="s">
        <v>449</v>
      </c>
      <c r="F19" s="203" t="s">
        <v>465</v>
      </c>
      <c r="G19" s="43" t="s">
        <v>466</v>
      </c>
      <c r="H19" s="55" t="s">
        <v>141</v>
      </c>
      <c r="I19" s="65"/>
      <c r="J19" s="56" t="s">
        <v>142</v>
      </c>
      <c r="K19" s="235" t="s">
        <v>459</v>
      </c>
      <c r="L19" s="9"/>
      <c r="M19" s="11"/>
      <c r="N19" s="24"/>
      <c r="O19" s="24"/>
    </row>
    <row r="20" spans="1:15" ht="13" thickBot="1" x14ac:dyDescent="0.3">
      <c r="A20" s="31" t="s">
        <v>417</v>
      </c>
      <c r="D20" s="221" t="s">
        <v>190</v>
      </c>
      <c r="E20" s="222" t="s">
        <v>216</v>
      </c>
      <c r="F20" s="203" t="s">
        <v>319</v>
      </c>
      <c r="G20" s="43" t="s">
        <v>319</v>
      </c>
      <c r="H20" s="64" t="s">
        <v>360</v>
      </c>
      <c r="I20" s="65"/>
      <c r="J20" s="56" t="s">
        <v>178</v>
      </c>
      <c r="K20" s="236" t="s">
        <v>458</v>
      </c>
      <c r="L20" s="9"/>
      <c r="M20" s="26"/>
      <c r="N20" s="24"/>
      <c r="O20" s="24"/>
    </row>
    <row r="21" spans="1:15" ht="13" thickBot="1" x14ac:dyDescent="0.3">
      <c r="A21" s="9"/>
      <c r="D21" s="221" t="s">
        <v>192</v>
      </c>
      <c r="E21" s="222" t="s">
        <v>215</v>
      </c>
      <c r="F21" s="204" t="s">
        <v>320</v>
      </c>
      <c r="G21" s="44" t="s">
        <v>320</v>
      </c>
      <c r="H21" s="64" t="s">
        <v>361</v>
      </c>
      <c r="I21" s="65"/>
      <c r="J21" s="56" t="s">
        <v>179</v>
      </c>
      <c r="K21" s="9"/>
      <c r="L21" s="9"/>
      <c r="M21" s="26"/>
      <c r="N21" s="24"/>
      <c r="O21" s="24"/>
    </row>
    <row r="22" spans="1:15" x14ac:dyDescent="0.25">
      <c r="A22" s="2" t="s">
        <v>63</v>
      </c>
      <c r="D22" s="221" t="s">
        <v>92</v>
      </c>
      <c r="E22" s="222" t="s">
        <v>92</v>
      </c>
      <c r="F22" s="9"/>
      <c r="G22" s="178"/>
      <c r="H22" s="64" t="s">
        <v>362</v>
      </c>
      <c r="I22" s="65"/>
      <c r="J22" s="56" t="s">
        <v>180</v>
      </c>
      <c r="M22" s="26"/>
      <c r="N22" s="24"/>
      <c r="O22" s="24"/>
    </row>
    <row r="23" spans="1:15" x14ac:dyDescent="0.25">
      <c r="A23" s="2" t="s">
        <v>31</v>
      </c>
      <c r="D23" s="221" t="s">
        <v>93</v>
      </c>
      <c r="E23" s="222" t="s">
        <v>93</v>
      </c>
      <c r="F23" s="9"/>
      <c r="G23" s="178"/>
      <c r="H23" s="64" t="s">
        <v>363</v>
      </c>
      <c r="I23" s="65"/>
      <c r="J23" s="56" t="s">
        <v>181</v>
      </c>
      <c r="M23" s="26"/>
      <c r="N23" s="24"/>
      <c r="O23" s="24"/>
    </row>
    <row r="24" spans="1:15" ht="13" thickBot="1" x14ac:dyDescent="0.3">
      <c r="A24" s="2" t="s">
        <v>32</v>
      </c>
      <c r="D24" s="221" t="s">
        <v>237</v>
      </c>
      <c r="E24" s="222" t="s">
        <v>213</v>
      </c>
      <c r="F24" s="205" t="str">
        <f>INDEX(F1:F21,MATCH(Application!E7,Списки!G1:G21,0))</f>
        <v>TN</v>
      </c>
      <c r="G24" s="179" t="str">
        <f>Application!E7</f>
        <v>Oil tanker</v>
      </c>
      <c r="H24" s="64" t="s">
        <v>364</v>
      </c>
      <c r="I24" s="65"/>
      <c r="J24" s="56" t="s">
        <v>182</v>
      </c>
      <c r="M24" s="26"/>
      <c r="N24" s="24"/>
      <c r="O24" s="24"/>
    </row>
    <row r="25" spans="1:15" x14ac:dyDescent="0.25">
      <c r="A25" s="2" t="s">
        <v>460</v>
      </c>
      <c r="D25" s="221" t="s">
        <v>238</v>
      </c>
      <c r="E25" s="222" t="s">
        <v>214</v>
      </c>
      <c r="F25" s="9"/>
      <c r="G25" s="24"/>
      <c r="H25" s="64" t="s">
        <v>174</v>
      </c>
      <c r="I25" s="65"/>
      <c r="J25" s="56" t="s">
        <v>176</v>
      </c>
      <c r="M25" s="26"/>
      <c r="N25" s="24"/>
      <c r="O25" s="24"/>
    </row>
    <row r="26" spans="1:15" x14ac:dyDescent="0.25">
      <c r="D26" s="227"/>
      <c r="E26" s="228"/>
      <c r="F26" s="9"/>
      <c r="G26" s="24"/>
      <c r="H26" s="55" t="s">
        <v>175</v>
      </c>
      <c r="I26" s="50"/>
      <c r="J26" s="56" t="s">
        <v>177</v>
      </c>
      <c r="M26" s="26"/>
      <c r="N26" s="24"/>
      <c r="O26" s="24"/>
    </row>
    <row r="27" spans="1:15" x14ac:dyDescent="0.25">
      <c r="D27" s="27"/>
      <c r="E27" s="178" t="str">
        <f>INDEX(E1:E25,D28)</f>
        <v>Bosun</v>
      </c>
      <c r="F27" s="9"/>
      <c r="G27" s="24"/>
      <c r="H27" s="64" t="s">
        <v>120</v>
      </c>
      <c r="I27" s="65"/>
      <c r="J27" s="56" t="s">
        <v>154</v>
      </c>
      <c r="M27" s="26"/>
      <c r="N27" s="24"/>
      <c r="O27" s="24"/>
    </row>
    <row r="28" spans="1:15" ht="13.5" thickBot="1" x14ac:dyDescent="0.3">
      <c r="D28" s="226">
        <f>IF(Application!$C$7="","",MATCH(Application!$C$7,$D$1:D25,0))</f>
        <v>12</v>
      </c>
      <c r="E28" s="179" t="str">
        <f>IF(INDEX(E1:E25,D28,1)="A/B","AB",IF(ISERROR(FIND("/",INDEX(E1:E25,D28,1),1))=TRUE,INDEX(E1:E25,D28,1),REPLACE(INDEX(E1:E25,D28,1),FIND("/",INDEX(E1:E25,D28,1),1),1,".")))</f>
        <v>Bosun</v>
      </c>
      <c r="F28" s="9"/>
      <c r="G28" s="24"/>
      <c r="H28" s="55" t="s">
        <v>121</v>
      </c>
      <c r="I28" s="50"/>
      <c r="J28" s="56" t="s">
        <v>153</v>
      </c>
      <c r="M28" s="26"/>
      <c r="N28" s="24"/>
      <c r="O28" s="24"/>
    </row>
    <row r="29" spans="1:15" x14ac:dyDescent="0.25">
      <c r="F29" s="9"/>
      <c r="G29" s="33"/>
      <c r="H29" s="64" t="s">
        <v>147</v>
      </c>
      <c r="I29" s="65"/>
      <c r="J29" s="56" t="s">
        <v>149</v>
      </c>
      <c r="M29" s="26"/>
      <c r="N29" s="24"/>
      <c r="O29" s="24"/>
    </row>
    <row r="30" spans="1:15" x14ac:dyDescent="0.25">
      <c r="F30" s="9"/>
      <c r="H30" s="55" t="s">
        <v>148</v>
      </c>
      <c r="I30" s="50"/>
      <c r="J30" s="56" t="s">
        <v>150</v>
      </c>
      <c r="M30" s="26"/>
      <c r="N30" s="26"/>
      <c r="O30" s="26"/>
    </row>
    <row r="31" spans="1:15" x14ac:dyDescent="0.25">
      <c r="F31" s="9"/>
      <c r="H31" s="55" t="s">
        <v>122</v>
      </c>
      <c r="I31" s="50"/>
      <c r="J31" s="56" t="s">
        <v>151</v>
      </c>
    </row>
    <row r="32" spans="1:15" x14ac:dyDescent="0.25">
      <c r="F32" s="9"/>
      <c r="G32" s="24"/>
      <c r="H32" s="55" t="s">
        <v>123</v>
      </c>
      <c r="I32" s="50"/>
      <c r="J32" s="56" t="s">
        <v>152</v>
      </c>
    </row>
    <row r="33" spans="6:10" x14ac:dyDescent="0.25">
      <c r="F33" s="9"/>
      <c r="G33" s="24"/>
      <c r="H33" s="55" t="s">
        <v>165</v>
      </c>
      <c r="I33" s="50"/>
      <c r="J33" s="56" t="s">
        <v>166</v>
      </c>
    </row>
    <row r="34" spans="6:10" x14ac:dyDescent="0.25">
      <c r="F34" s="9"/>
      <c r="G34" s="33"/>
      <c r="H34" s="55" t="s">
        <v>157</v>
      </c>
      <c r="I34" s="50"/>
      <c r="J34" s="56" t="s">
        <v>159</v>
      </c>
    </row>
    <row r="35" spans="6:10" ht="13" thickBot="1" x14ac:dyDescent="0.3">
      <c r="F35" s="9"/>
      <c r="H35" s="57" t="s">
        <v>158</v>
      </c>
      <c r="I35" s="58"/>
      <c r="J35" s="59" t="s">
        <v>164</v>
      </c>
    </row>
    <row r="36" spans="6:10" x14ac:dyDescent="0.25">
      <c r="F36" s="9"/>
      <c r="H36" s="52" t="s">
        <v>160</v>
      </c>
      <c r="I36" s="53"/>
      <c r="J36" s="54" t="s">
        <v>155</v>
      </c>
    </row>
    <row r="37" spans="6:10" x14ac:dyDescent="0.25">
      <c r="F37" s="9"/>
      <c r="H37" s="55" t="s">
        <v>161</v>
      </c>
      <c r="I37" s="50"/>
      <c r="J37" s="34" t="s">
        <v>156</v>
      </c>
    </row>
    <row r="38" spans="6:10" ht="13" thickBot="1" x14ac:dyDescent="0.3">
      <c r="H38" s="67" t="s">
        <v>163</v>
      </c>
      <c r="I38" s="68"/>
      <c r="J38" s="59" t="s">
        <v>162</v>
      </c>
    </row>
    <row r="57" spans="6:7" x14ac:dyDescent="0.25">
      <c r="F57" s="2" t="s">
        <v>219</v>
      </c>
      <c r="G57" s="2" t="s">
        <v>220</v>
      </c>
    </row>
    <row r="58" spans="6:7" x14ac:dyDescent="0.25">
      <c r="F58" s="2" t="s">
        <v>231</v>
      </c>
      <c r="G58" s="2" t="s">
        <v>232</v>
      </c>
    </row>
    <row r="59" spans="6:7" x14ac:dyDescent="0.25">
      <c r="F59" s="2" t="s">
        <v>430</v>
      </c>
      <c r="G59" s="2" t="s">
        <v>431</v>
      </c>
    </row>
    <row r="60" spans="6:7" x14ac:dyDescent="0.25">
      <c r="F60" s="2" t="s">
        <v>433</v>
      </c>
      <c r="G60" s="2" t="s">
        <v>432</v>
      </c>
    </row>
    <row r="61" spans="6:7" x14ac:dyDescent="0.25">
      <c r="F61" s="2" t="s">
        <v>439</v>
      </c>
      <c r="G61" s="2" t="s">
        <v>438</v>
      </c>
    </row>
    <row r="62" spans="6:7" x14ac:dyDescent="0.25">
      <c r="F62" s="2" t="s">
        <v>227</v>
      </c>
      <c r="G62" s="2" t="s">
        <v>228</v>
      </c>
    </row>
    <row r="63" spans="6:7" x14ac:dyDescent="0.25">
      <c r="F63" s="2" t="s">
        <v>229</v>
      </c>
      <c r="G63" s="2" t="s">
        <v>230</v>
      </c>
    </row>
    <row r="64" spans="6:7" x14ac:dyDescent="0.25">
      <c r="F64" s="2" t="s">
        <v>225</v>
      </c>
      <c r="G64" s="2" t="s">
        <v>226</v>
      </c>
    </row>
    <row r="65" spans="6:7" x14ac:dyDescent="0.25">
      <c r="F65" s="2" t="s">
        <v>223</v>
      </c>
      <c r="G65" s="2" t="s">
        <v>224</v>
      </c>
    </row>
    <row r="66" spans="6:7" x14ac:dyDescent="0.25">
      <c r="F66" s="2" t="s">
        <v>319</v>
      </c>
      <c r="G66" s="2" t="s">
        <v>319</v>
      </c>
    </row>
    <row r="67" spans="6:7" x14ac:dyDescent="0.25">
      <c r="F67" s="2" t="s">
        <v>320</v>
      </c>
      <c r="G67" s="2" t="s">
        <v>320</v>
      </c>
    </row>
  </sheetData>
  <sheetProtection formatColumns="0" formatRows="0"/>
  <mergeCells count="2">
    <mergeCell ref="B9:C9"/>
    <mergeCell ref="B12:C12"/>
  </mergeCells>
  <conditionalFormatting sqref="J17">
    <cfRule type="cellIs" dxfId="32" priority="30" operator="equal">
      <formula>"Квалификационный документ отсутствует"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6" operator="equal" id="{397BB16F-5124-4B88-A36B-010271317B0F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</xm:sqref>
        </x14:conditionalFormatting>
        <x14:conditionalFormatting xmlns:xm="http://schemas.microsoft.com/office/excel/2006/main">
          <x14:cfRule type="cellIs" priority="125" operator="equal" id="{50707F13-16D0-4FE2-871E-28F79F31DA7D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ellIs" priority="124" operator="equal" id="{6214FF65-9F0D-43A7-8CF2-8F5F7F988106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ellIs" priority="123" operator="equal" id="{AFF813E8-93D8-49EC-8D26-F7A5D615ABE5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ellIs" priority="88" operator="equal" id="{E2AAB562-323B-451B-A0ED-2352450CE6E9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</xm:sqref>
        </x14:conditionalFormatting>
        <x14:conditionalFormatting xmlns:xm="http://schemas.microsoft.com/office/excel/2006/main">
          <x14:cfRule type="cellIs" priority="87" operator="equal" id="{AA5F0EE6-C88D-4DBB-BE63-CDA6B4EFF648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O2</xm:sqref>
        </x14:conditionalFormatting>
        <x14:conditionalFormatting xmlns:xm="http://schemas.microsoft.com/office/excel/2006/main">
          <x14:cfRule type="cellIs" priority="29" operator="equal" id="{38FEE920-F8BC-4699-8013-B566EFD2F19B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25" operator="equal" id="{B6E6BAF9-9671-49CC-8656-20386D5C7324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O3</xm:sqref>
        </x14:conditionalFormatting>
        <x14:conditionalFormatting xmlns:xm="http://schemas.microsoft.com/office/excel/2006/main">
          <x14:cfRule type="cellIs" priority="24" operator="equal" id="{AD905CE7-747C-478B-B30B-0C98155EBC08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cellIs" priority="23" operator="equal" id="{E5F9F591-4EEA-4984-85AF-FF18634DB324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cellIs" priority="22" operator="equal" id="{98C8D906-FD77-46BD-87CA-8D9309FFEEFF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cellIs" priority="21" operator="equal" id="{BECDEB05-17C2-4F9A-B7ED-66E681B22F54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cellIs" priority="20" operator="equal" id="{27C1E31A-3057-4267-BE5B-E1D46FB89E18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cellIs" priority="19" operator="equal" id="{00326495-2093-478B-AF43-DBDE40EE4BE5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8" operator="equal" id="{1311EC28-26F7-4F6C-A1B9-8F76A5C0E179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cellIs" priority="17" operator="equal" id="{9BCCC4A8-6DE2-445F-8CC4-808BEBCB4F36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cellIs" priority="16" operator="equal" id="{B282D470-0EC5-4B67-8013-0942F0E6660E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5" operator="equal" id="{2FB9CFD1-5EED-4489-BFFE-96C3069DA39B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cellIs" priority="14" operator="equal" id="{7CC1ACFC-F347-48F8-832D-3E3FF0123CE8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ellIs" priority="13" operator="equal" id="{0F8CE981-F467-43C5-97E8-BD307D6DB496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2" operator="equal" id="{9C64329C-74BE-465E-B405-76FE00DD547C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ellIs" priority="11" operator="equal" id="{77A75B0D-ADE7-4CE4-B506-AB9053DE6E6F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ellIs" priority="10" operator="equal" id="{CFBA1ABB-C6C6-47D9-A05B-B4837FD2AA89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ellIs" priority="9" operator="equal" id="{106AB395-8833-4AAA-822C-3FE9B7F3C0A5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ellIs" priority="8" operator="equal" id="{46861ADA-D6B9-4EAB-A9BC-016EEBDFEA07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7" operator="equal" id="{4AAF0CB4-197B-4190-B955-EA8626E4D98D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ellIs" priority="6" operator="equal" id="{809E275C-12E4-473B-A2A9-1B473A0F1076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ellIs" priority="5" operator="equal" id="{2C8B5446-E04C-41E6-979A-796D34F5520C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4" operator="equal" id="{976EFB9F-E139-4B27-A136-573EB9FFDDFE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ellIs" priority="3" operator="equal" id="{FE8161BC-04D2-4A7D-83DE-9FF5F8554432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ellIs" priority="2" operator="equal" id="{3A76F27B-1532-45D3-8769-974D73A2936B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1" operator="equal" id="{0A94B785-FF8A-469E-A64C-2BAE7057F8B5}">
            <xm:f>Application!$C$37</xm:f>
            <x14:dxf>
              <font>
                <color rgb="FFC00000"/>
              </font>
              <fill>
                <patternFill>
                  <bgColor rgb="FFFFFFCC"/>
                </patternFill>
              </fill>
            </x14:dxf>
          </x14:cfRule>
          <xm:sqref>I16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INSTRUCTIONS</vt:lpstr>
      <vt:lpstr>Application</vt:lpstr>
      <vt:lpstr>Sea-Service</vt:lpstr>
      <vt:lpstr>Cargo-list</vt:lpstr>
      <vt:lpstr>Списки</vt:lpstr>
    </vt:vector>
  </TitlesOfParts>
  <Company>SAJSC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Capt. Anatoly Ivanov</dc:creator>
  <cp:lastModifiedBy>Sams</cp:lastModifiedBy>
  <cp:lastPrinted>2021-08-13T21:33:07Z</cp:lastPrinted>
  <dcterms:created xsi:type="dcterms:W3CDTF">2005-09-02T04:52:40Z</dcterms:created>
  <dcterms:modified xsi:type="dcterms:W3CDTF">2023-01-08T18:29:14Z</dcterms:modified>
</cp:coreProperties>
</file>